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5460" yWindow="0" windowWidth="23325" windowHeight="1599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6" i="1" l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45" i="1"/>
  <c r="X4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45" i="1"/>
  <c r="R6" i="1"/>
  <c r="T6" i="1"/>
  <c r="R7" i="1"/>
  <c r="T7" i="1"/>
  <c r="R8" i="1"/>
  <c r="T8" i="1"/>
  <c r="R9" i="1"/>
  <c r="T9" i="1"/>
  <c r="R10" i="1"/>
  <c r="T10" i="1"/>
  <c r="R11" i="1"/>
  <c r="T11" i="1"/>
  <c r="R12" i="1"/>
  <c r="T12" i="1"/>
  <c r="R13" i="1"/>
  <c r="T13" i="1"/>
  <c r="R14" i="1"/>
  <c r="T14" i="1"/>
  <c r="R15" i="1"/>
  <c r="T15" i="1"/>
  <c r="R16" i="1"/>
  <c r="T16" i="1"/>
  <c r="R17" i="1"/>
  <c r="T17" i="1"/>
  <c r="R18" i="1"/>
  <c r="T18" i="1"/>
  <c r="R19" i="1"/>
  <c r="T19" i="1"/>
  <c r="R20" i="1"/>
  <c r="T20" i="1"/>
  <c r="R21" i="1"/>
  <c r="T21" i="1"/>
  <c r="R22" i="1"/>
  <c r="T22" i="1"/>
  <c r="R23" i="1"/>
  <c r="T23" i="1"/>
  <c r="R24" i="1"/>
  <c r="T24" i="1"/>
  <c r="R25" i="1"/>
  <c r="T25" i="1"/>
  <c r="R26" i="1"/>
  <c r="T26" i="1"/>
  <c r="R27" i="1"/>
  <c r="T27" i="1"/>
  <c r="R28" i="1"/>
  <c r="T28" i="1"/>
  <c r="R29" i="1"/>
  <c r="T29" i="1"/>
  <c r="R30" i="1"/>
  <c r="T30" i="1"/>
  <c r="R31" i="1"/>
  <c r="T31" i="1"/>
  <c r="R32" i="1"/>
  <c r="T32" i="1"/>
  <c r="R33" i="1"/>
  <c r="T33" i="1"/>
  <c r="R34" i="1"/>
  <c r="T34" i="1"/>
  <c r="R35" i="1"/>
  <c r="T35" i="1"/>
  <c r="T4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45" i="1"/>
  <c r="R4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4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45" i="1"/>
  <c r="O4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45" i="1"/>
  <c r="L4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J45" i="1"/>
  <c r="I4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45" i="1"/>
  <c r="G45" i="1"/>
  <c r="E45" i="1"/>
  <c r="D45" i="1"/>
  <c r="C45" i="1"/>
  <c r="Y43" i="1"/>
  <c r="X43" i="1"/>
  <c r="V43" i="1"/>
  <c r="T43" i="1"/>
  <c r="S43" i="1"/>
  <c r="R43" i="1"/>
  <c r="Q43" i="1"/>
  <c r="P43" i="1"/>
  <c r="O43" i="1"/>
  <c r="M43" i="1"/>
  <c r="L43" i="1"/>
  <c r="J43" i="1"/>
  <c r="I43" i="1"/>
  <c r="H43" i="1"/>
  <c r="G43" i="1"/>
  <c r="E43" i="1"/>
  <c r="D43" i="1"/>
  <c r="C43" i="1"/>
  <c r="Y46" i="1"/>
  <c r="X46" i="1"/>
  <c r="V46" i="1"/>
  <c r="T46" i="1"/>
  <c r="S46" i="1"/>
  <c r="R46" i="1"/>
  <c r="Q46" i="1"/>
  <c r="P46" i="1"/>
  <c r="O46" i="1"/>
  <c r="M46" i="1"/>
  <c r="L46" i="1"/>
  <c r="J46" i="1"/>
  <c r="I46" i="1"/>
  <c r="H46" i="1"/>
  <c r="G46" i="1"/>
  <c r="E46" i="1"/>
  <c r="D46" i="1"/>
  <c r="C46" i="1"/>
  <c r="Y42" i="1"/>
  <c r="X42" i="1"/>
  <c r="V42" i="1"/>
  <c r="T42" i="1"/>
  <c r="S42" i="1"/>
  <c r="R42" i="1"/>
  <c r="Q42" i="1"/>
  <c r="P42" i="1"/>
  <c r="O42" i="1"/>
  <c r="M42" i="1"/>
  <c r="L42" i="1"/>
  <c r="J42" i="1"/>
  <c r="I42" i="1"/>
  <c r="H42" i="1"/>
  <c r="G42" i="1"/>
  <c r="E42" i="1"/>
  <c r="D42" i="1"/>
  <c r="C42" i="1"/>
  <c r="Y39" i="1"/>
  <c r="X39" i="1"/>
  <c r="V39" i="1"/>
  <c r="T39" i="1"/>
  <c r="S39" i="1"/>
  <c r="R39" i="1"/>
  <c r="Q39" i="1"/>
  <c r="P39" i="1"/>
  <c r="O39" i="1"/>
  <c r="M39" i="1"/>
  <c r="L39" i="1"/>
  <c r="J39" i="1"/>
  <c r="I39" i="1"/>
  <c r="H39" i="1"/>
  <c r="G39" i="1"/>
  <c r="E39" i="1"/>
  <c r="D39" i="1"/>
  <c r="C39" i="1"/>
  <c r="D38" i="1"/>
  <c r="E38" i="1"/>
  <c r="G38" i="1"/>
  <c r="H38" i="1"/>
  <c r="I38" i="1"/>
  <c r="J38" i="1"/>
  <c r="L38" i="1"/>
  <c r="M38" i="1"/>
  <c r="O38" i="1"/>
  <c r="P38" i="1"/>
  <c r="Q38" i="1"/>
  <c r="R38" i="1"/>
  <c r="S38" i="1"/>
  <c r="T38" i="1"/>
  <c r="V38" i="1"/>
  <c r="X38" i="1"/>
  <c r="Y38" i="1"/>
  <c r="C38" i="1"/>
</calcChain>
</file>

<file path=xl/sharedStrings.xml><?xml version="1.0" encoding="utf-8"?>
<sst xmlns="http://schemas.openxmlformats.org/spreadsheetml/2006/main" count="79" uniqueCount="59">
  <si>
    <t xml:space="preserve">Source:  http://www.forbes.com/nba-valuations/ </t>
  </si>
  <si>
    <t>Revenues</t>
  </si>
  <si>
    <t>Expenses</t>
  </si>
  <si>
    <t>Rank</t>
  </si>
  <si>
    <t>Team</t>
  </si>
  <si>
    <t>Current Val ($mil)</t>
  </si>
  <si>
    <t>1-Yr %Change</t>
  </si>
  <si>
    <t>Debt/ Value</t>
  </si>
  <si>
    <t>Gate Receipts</t>
  </si>
  <si>
    <t>% TotRevs</t>
  </si>
  <si>
    <t>TotRevs</t>
  </si>
  <si>
    <t>Value Multiple (Revs)</t>
  </si>
  <si>
    <t>Player Exps</t>
  </si>
  <si>
    <t>Oper Inc</t>
  </si>
  <si>
    <t>%Revs</t>
  </si>
  <si>
    <t>New York Knicks</t>
  </si>
  <si>
    <t>Los Angeles Lakers</t>
  </si>
  <si>
    <t>Chicago Bulls</t>
  </si>
  <si>
    <t>Boston Celtics</t>
  </si>
  <si>
    <t>Dallas Mavericks</t>
  </si>
  <si>
    <t>Miami Heat</t>
  </si>
  <si>
    <t>Houston Rockets</t>
  </si>
  <si>
    <t>Golden State Warriors</t>
  </si>
  <si>
    <t>Brooklyn Nets</t>
  </si>
  <si>
    <t>San Antonio Spurs</t>
  </si>
  <si>
    <t>Sacramento Kings</t>
  </si>
  <si>
    <t>Oklahoma City Thunder</t>
  </si>
  <si>
    <t>Phoenix Suns</t>
  </si>
  <si>
    <t>Orlando Magic</t>
  </si>
  <si>
    <t>Portland Trail Blazers</t>
  </si>
  <si>
    <t>Cleveland Cavaliers</t>
  </si>
  <si>
    <t>Utah Jazz</t>
  </si>
  <si>
    <t>Los Angeles Clippers</t>
  </si>
  <si>
    <t>Denver Nuggets</t>
  </si>
  <si>
    <t>Philadelphia 76ers</t>
  </si>
  <si>
    <t>Toronto Raptors</t>
  </si>
  <si>
    <t>Detroit Pistons</t>
  </si>
  <si>
    <t>Washington Wizards</t>
  </si>
  <si>
    <t>Indiana Pacers</t>
  </si>
  <si>
    <t>Memphis Grizzlies</t>
  </si>
  <si>
    <t>Minnesota Timberwolves</t>
  </si>
  <si>
    <t>Atlanta Hawks</t>
  </si>
  <si>
    <t>Milwaukee Bucks</t>
  </si>
  <si>
    <t>Charlotte Hornets</t>
  </si>
  <si>
    <t>Total Exps</t>
  </si>
  <si>
    <t>Other Exps</t>
  </si>
  <si>
    <t>Other Revs</t>
  </si>
  <si>
    <t>Multiple of $Gate</t>
  </si>
  <si>
    <t>% TotExps</t>
  </si>
  <si>
    <t>Multiple of $PlyrExp</t>
  </si>
  <si>
    <t>Average</t>
  </si>
  <si>
    <t>StDev</t>
  </si>
  <si>
    <t>Max</t>
  </si>
  <si>
    <t>75th %tile</t>
  </si>
  <si>
    <t>Median</t>
  </si>
  <si>
    <t>25th %tile</t>
  </si>
  <si>
    <t>Min</t>
  </si>
  <si>
    <t>Forbes NBA 14-15 Team Financials:  Revs, Costs, Income and Multiples</t>
  </si>
  <si>
    <t>New Orleans Pelicans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</si>
</sst>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&quot;$&quot;_-;\-* #,##0.00\ &quot;$&quot;_-;_-* &quot;-&quot;??\ &quot;$&quot;_-;_-@_-"/>
    <numFmt numFmtId="165" formatCode="_-* #,##0.00\ _$_-;\-* #,##0.00\ _$_-;_-* &quot;-&quot;??\ _$_-;_-@_-"/>
    <numFmt numFmtId="166" formatCode="_(&quot;$&quot;* #,##0_);_(&quot;$&quot;* \(#,##0\);_(&quot;$&quot;* &quot;-&quot;??_);_(@_)"/>
    <numFmt numFmtId="167" formatCode="_(* #,##0.0_);_(* \(#,##0.0\);_(* &quot;-&quot;??_);_(@_)"/>
    <numFmt numFmtId="168" formatCode="_-* #,##0\ &quot;$&quot;_-;\-* #,##0\ &quot;$&quot;_-;_-* &quot;-&quot;??\ &quot;$&quot;_-;_-@_-"/>
    <numFmt numFmtId="174" formatCode="&quot;$&quot;#,##0"/>
  </numFmts>
  <fonts count="11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2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5" fillId="0" borderId="0" xfId="0" applyFont="1" applyFill="1" applyBorder="1" applyAlignment="1"/>
    <xf numFmtId="0" fontId="5" fillId="0" borderId="0" xfId="0" applyFont="1" applyAlignment="1"/>
    <xf numFmtId="0" fontId="4" fillId="0" borderId="0" xfId="0" applyFont="1" applyFill="1" applyBorder="1" applyAlignment="1">
      <alignment horizontal="center" vertical="top" wrapText="1"/>
    </xf>
    <xf numFmtId="9" fontId="4" fillId="0" borderId="0" xfId="2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6" fontId="4" fillId="0" borderId="0" xfId="1" applyNumberFormat="1" applyFont="1" applyFill="1" applyBorder="1" applyAlignment="1">
      <alignment horizontal="center" vertical="center" wrapText="1"/>
    </xf>
    <xf numFmtId="9" fontId="4" fillId="0" borderId="0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7" fontId="4" fillId="0" borderId="0" xfId="4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9" fontId="4" fillId="0" borderId="1" xfId="2" applyFont="1" applyFill="1" applyBorder="1" applyAlignment="1">
      <alignment horizontal="center" vertical="center" wrapText="1"/>
    </xf>
    <xf numFmtId="167" fontId="4" fillId="0" borderId="1" xfId="4" applyNumberFormat="1" applyFont="1" applyFill="1" applyBorder="1" applyAlignment="1">
      <alignment horizontal="center" vertical="center" wrapText="1"/>
    </xf>
    <xf numFmtId="9" fontId="4" fillId="0" borderId="1" xfId="2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166" fontId="4" fillId="0" borderId="0" xfId="1" applyNumberFormat="1" applyFont="1" applyFill="1" applyBorder="1" applyAlignment="1">
      <alignment horizontal="center"/>
    </xf>
    <xf numFmtId="0" fontId="8" fillId="0" borderId="0" xfId="0" applyFont="1"/>
    <xf numFmtId="0" fontId="1" fillId="0" borderId="0" xfId="0" applyFont="1"/>
    <xf numFmtId="0" fontId="9" fillId="0" borderId="0" xfId="0" applyFont="1" applyFill="1" applyBorder="1"/>
    <xf numFmtId="0" fontId="1" fillId="0" borderId="1" xfId="0" applyFont="1" applyBorder="1"/>
    <xf numFmtId="174" fontId="1" fillId="0" borderId="1" xfId="1" applyNumberFormat="1" applyFont="1" applyBorder="1"/>
    <xf numFmtId="9" fontId="1" fillId="0" borderId="1" xfId="0" applyNumberFormat="1" applyFont="1" applyBorder="1"/>
    <xf numFmtId="10" fontId="1" fillId="0" borderId="1" xfId="0" applyNumberFormat="1" applyFont="1" applyBorder="1"/>
    <xf numFmtId="2" fontId="1" fillId="0" borderId="1" xfId="0" applyNumberFormat="1" applyFont="1" applyBorder="1"/>
    <xf numFmtId="10" fontId="1" fillId="0" borderId="1" xfId="2" applyNumberFormat="1" applyFont="1" applyBorder="1"/>
    <xf numFmtId="168" fontId="1" fillId="0" borderId="1" xfId="0" applyNumberFormat="1" applyFont="1" applyBorder="1"/>
    <xf numFmtId="168" fontId="10" fillId="0" borderId="1" xfId="0" applyNumberFormat="1" applyFont="1" applyBorder="1"/>
    <xf numFmtId="10" fontId="10" fillId="0" borderId="1" xfId="0" applyNumberFormat="1" applyFont="1" applyBorder="1"/>
    <xf numFmtId="2" fontId="10" fillId="0" borderId="1" xfId="0" applyNumberFormat="1" applyFont="1" applyBorder="1"/>
    <xf numFmtId="174" fontId="1" fillId="0" borderId="0" xfId="0" applyNumberFormat="1" applyFont="1"/>
    <xf numFmtId="174" fontId="5" fillId="0" borderId="0" xfId="0" applyNumberFormat="1" applyFont="1" applyFill="1" applyBorder="1" applyAlignment="1"/>
    <xf numFmtId="174" fontId="4" fillId="0" borderId="0" xfId="0" applyNumberFormat="1" applyFont="1" applyFill="1" applyBorder="1" applyAlignment="1">
      <alignment horizontal="center" vertical="center" wrapText="1"/>
    </xf>
    <xf numFmtId="174" fontId="4" fillId="0" borderId="1" xfId="0" applyNumberFormat="1" applyFont="1" applyFill="1" applyBorder="1" applyAlignment="1">
      <alignment horizontal="center" vertical="center" wrapText="1"/>
    </xf>
    <xf numFmtId="174" fontId="1" fillId="0" borderId="1" xfId="0" applyNumberFormat="1" applyFont="1" applyBorder="1"/>
    <xf numFmtId="174" fontId="10" fillId="0" borderId="1" xfId="0" applyNumberFormat="1" applyFont="1" applyBorder="1"/>
    <xf numFmtId="174" fontId="4" fillId="0" borderId="0" xfId="1" applyNumberFormat="1" applyFont="1" applyFill="1" applyBorder="1" applyAlignment="1">
      <alignment horizontal="center" vertical="center" wrapText="1"/>
    </xf>
    <xf numFmtId="174" fontId="4" fillId="0" borderId="1" xfId="1" applyNumberFormat="1" applyFont="1" applyFill="1" applyBorder="1" applyAlignment="1">
      <alignment horizontal="center" vertical="center" wrapText="1"/>
    </xf>
  </cellXfs>
  <cellStyles count="33">
    <cellStyle name="Comma" xfId="4" builtinId="3"/>
    <cellStyle name="Currency" xfId="1" builtinId="4"/>
    <cellStyle name="Followed Hyperlink" xfId="3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  <cellStyle name="Percent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tabSelected="1" workbookViewId="0">
      <pane ySplit="5" topLeftCell="A6" activePane="bottomLeft" state="frozen"/>
      <selection pane="bottomLeft" activeCell="A6" sqref="A6"/>
    </sheetView>
  </sheetViews>
  <sheetFormatPr defaultColWidth="11" defaultRowHeight="12.75" x14ac:dyDescent="0.2"/>
  <cols>
    <col min="1" max="1" width="4.875" style="20" customWidth="1"/>
    <col min="2" max="2" width="18.75" style="20" customWidth="1"/>
    <col min="3" max="3" width="9.875" style="32" customWidth="1"/>
    <col min="4" max="4" width="8.25" style="20" customWidth="1"/>
    <col min="5" max="5" width="10.125" style="20" customWidth="1"/>
    <col min="6" max="6" width="1.5" style="20" customWidth="1"/>
    <col min="7" max="7" width="7.625" style="32" customWidth="1"/>
    <col min="8" max="8" width="8.875" style="20" customWidth="1"/>
    <col min="9" max="9" width="5.875" style="32" customWidth="1"/>
    <col min="10" max="10" width="9.25" style="20" customWidth="1"/>
    <col min="11" max="11" width="1.375" style="20" customWidth="1"/>
    <col min="12" max="12" width="7.625" style="32" customWidth="1"/>
    <col min="13" max="13" width="7.25" style="20" customWidth="1"/>
    <col min="14" max="14" width="2.375" style="20" customWidth="1"/>
    <col min="15" max="15" width="6.5" style="20" customWidth="1"/>
    <col min="16" max="17" width="8.875" style="20" customWidth="1"/>
    <col min="18" max="18" width="10" style="20" customWidth="1"/>
    <col min="19" max="19" width="9.75" style="20" customWidth="1"/>
    <col min="20" max="20" width="8.875" style="20" customWidth="1"/>
    <col min="21" max="21" width="1.5" style="20" customWidth="1"/>
    <col min="22" max="22" width="9.125" style="20" customWidth="1"/>
    <col min="23" max="23" width="2.5" style="20" customWidth="1"/>
    <col min="24" max="24" width="7.625" style="32" customWidth="1"/>
    <col min="25" max="25" width="6.375" style="20" customWidth="1"/>
    <col min="26" max="16384" width="11" style="20"/>
  </cols>
  <sheetData>
    <row r="1" spans="1:25" ht="15.75" x14ac:dyDescent="0.25">
      <c r="A1" s="19" t="s">
        <v>57</v>
      </c>
    </row>
    <row r="2" spans="1:25" x14ac:dyDescent="0.2">
      <c r="A2" s="21" t="s">
        <v>0</v>
      </c>
    </row>
    <row r="4" spans="1:25" x14ac:dyDescent="0.2">
      <c r="A4" s="1"/>
      <c r="B4" s="1"/>
      <c r="C4" s="33"/>
      <c r="D4" s="1"/>
      <c r="E4" s="1"/>
      <c r="F4" s="1"/>
      <c r="G4" s="18" t="s">
        <v>1</v>
      </c>
      <c r="H4" s="18"/>
      <c r="I4" s="18"/>
      <c r="J4" s="18"/>
      <c r="K4" s="18"/>
      <c r="L4" s="18"/>
      <c r="M4" s="18"/>
      <c r="N4" s="1"/>
      <c r="O4" s="18" t="s">
        <v>2</v>
      </c>
      <c r="P4" s="18"/>
      <c r="Q4" s="18"/>
      <c r="R4" s="18"/>
      <c r="S4" s="18"/>
      <c r="T4" s="18"/>
      <c r="U4" s="18"/>
      <c r="V4" s="18"/>
      <c r="W4" s="1"/>
      <c r="X4" s="33"/>
      <c r="Y4" s="2"/>
    </row>
    <row r="5" spans="1:25" ht="38.25" x14ac:dyDescent="0.2">
      <c r="A5" s="3" t="s">
        <v>3</v>
      </c>
      <c r="B5" s="3" t="s">
        <v>4</v>
      </c>
      <c r="C5" s="34" t="s">
        <v>5</v>
      </c>
      <c r="D5" s="6" t="s">
        <v>6</v>
      </c>
      <c r="E5" s="6" t="s">
        <v>7</v>
      </c>
      <c r="F5" s="6"/>
      <c r="G5" s="38" t="s">
        <v>8</v>
      </c>
      <c r="H5" s="6" t="s">
        <v>9</v>
      </c>
      <c r="I5" s="34" t="s">
        <v>46</v>
      </c>
      <c r="J5" s="6" t="s">
        <v>47</v>
      </c>
      <c r="K5" s="6"/>
      <c r="L5" s="38" t="s">
        <v>10</v>
      </c>
      <c r="M5" s="6" t="s">
        <v>11</v>
      </c>
      <c r="N5" s="6"/>
      <c r="O5" s="7" t="s">
        <v>12</v>
      </c>
      <c r="P5" s="6" t="s">
        <v>48</v>
      </c>
      <c r="Q5" s="8" t="s">
        <v>9</v>
      </c>
      <c r="R5" s="7" t="s">
        <v>45</v>
      </c>
      <c r="S5" s="10" t="s">
        <v>49</v>
      </c>
      <c r="T5" s="4" t="s">
        <v>9</v>
      </c>
      <c r="V5" s="6" t="s">
        <v>44</v>
      </c>
      <c r="W5" s="9"/>
      <c r="X5" s="34" t="s">
        <v>13</v>
      </c>
      <c r="Y5" s="6" t="s">
        <v>14</v>
      </c>
    </row>
    <row r="6" spans="1:25" x14ac:dyDescent="0.2">
      <c r="A6" s="5">
        <v>1</v>
      </c>
      <c r="B6" s="22" t="s">
        <v>15</v>
      </c>
      <c r="C6" s="23">
        <v>3000</v>
      </c>
      <c r="D6" s="24">
        <v>0.2</v>
      </c>
      <c r="E6" s="24">
        <v>0</v>
      </c>
      <c r="F6" s="22"/>
      <c r="G6" s="36">
        <v>128</v>
      </c>
      <c r="H6" s="25">
        <f>G6/L6</f>
        <v>0.41693811074918569</v>
      </c>
      <c r="I6" s="36">
        <f>L6-G6</f>
        <v>179</v>
      </c>
      <c r="J6" s="26">
        <f>I6/G6</f>
        <v>1.3984375</v>
      </c>
      <c r="K6" s="22"/>
      <c r="L6" s="36">
        <v>307</v>
      </c>
      <c r="M6" s="26">
        <f>C6/L6</f>
        <v>9.7719869706840399</v>
      </c>
      <c r="N6" s="22"/>
      <c r="O6" s="22">
        <v>88</v>
      </c>
      <c r="P6" s="25">
        <f t="shared" ref="P6:P35" si="0">O6/V6</f>
        <v>0.44422009086320041</v>
      </c>
      <c r="Q6" s="25">
        <f t="shared" ref="Q6:Q35" si="1">O6/L6</f>
        <v>0.28664495114006516</v>
      </c>
      <c r="R6" s="22">
        <f t="shared" ref="R6:R35" si="2">V6-O6</f>
        <v>110.1</v>
      </c>
      <c r="S6" s="26">
        <f>R6/O6</f>
        <v>1.2511363636363635</v>
      </c>
      <c r="T6" s="27">
        <f>R6/L6</f>
        <v>0.35863192182410419</v>
      </c>
      <c r="U6" s="22"/>
      <c r="V6" s="22">
        <f t="shared" ref="V6:V35" si="3">L6-X6</f>
        <v>198.1</v>
      </c>
      <c r="W6" s="22"/>
      <c r="X6" s="36">
        <v>108.9</v>
      </c>
      <c r="Y6" s="25">
        <f t="shared" ref="Y6:Y35" si="4">X6/L6</f>
        <v>0.35472312703583064</v>
      </c>
    </row>
    <row r="7" spans="1:25" x14ac:dyDescent="0.2">
      <c r="A7" s="5">
        <v>2</v>
      </c>
      <c r="B7" s="22" t="s">
        <v>16</v>
      </c>
      <c r="C7" s="23">
        <v>2700</v>
      </c>
      <c r="D7" s="24">
        <v>0.04</v>
      </c>
      <c r="E7" s="24">
        <v>0.01</v>
      </c>
      <c r="F7" s="22"/>
      <c r="G7" s="36">
        <v>98</v>
      </c>
      <c r="H7" s="25">
        <f t="shared" ref="H7:H35" si="5">G7/L7</f>
        <v>0.32236842105263158</v>
      </c>
      <c r="I7" s="36">
        <f t="shared" ref="I7:I35" si="6">L7-G7</f>
        <v>206</v>
      </c>
      <c r="J7" s="26">
        <f t="shared" ref="J7:J35" si="7">I7/G7</f>
        <v>2.1020408163265305</v>
      </c>
      <c r="K7" s="22"/>
      <c r="L7" s="36">
        <v>304</v>
      </c>
      <c r="M7" s="26">
        <f t="shared" ref="M7:M35" si="8">C7/L7</f>
        <v>8.8815789473684212</v>
      </c>
      <c r="N7" s="22"/>
      <c r="O7" s="22">
        <v>76</v>
      </c>
      <c r="P7" s="25">
        <f t="shared" si="0"/>
        <v>0.44548651817116064</v>
      </c>
      <c r="Q7" s="25">
        <f t="shared" si="1"/>
        <v>0.25</v>
      </c>
      <c r="R7" s="22">
        <f t="shared" si="2"/>
        <v>94.6</v>
      </c>
      <c r="S7" s="26">
        <f t="shared" ref="S7:S35" si="9">R7/O7</f>
        <v>1.2447368421052631</v>
      </c>
      <c r="T7" s="27">
        <f t="shared" ref="T7:T35" si="10">R7/L7</f>
        <v>0.31118421052631579</v>
      </c>
      <c r="U7" s="22"/>
      <c r="V7" s="22">
        <f t="shared" si="3"/>
        <v>170.6</v>
      </c>
      <c r="W7" s="22"/>
      <c r="X7" s="36">
        <v>133.4</v>
      </c>
      <c r="Y7" s="25">
        <f t="shared" si="4"/>
        <v>0.43881578947368421</v>
      </c>
    </row>
    <row r="8" spans="1:25" x14ac:dyDescent="0.2">
      <c r="A8" s="5">
        <v>3</v>
      </c>
      <c r="B8" s="22" t="s">
        <v>17</v>
      </c>
      <c r="C8" s="23">
        <v>2300</v>
      </c>
      <c r="D8" s="24">
        <v>0.15</v>
      </c>
      <c r="E8" s="24">
        <v>0.02</v>
      </c>
      <c r="F8" s="22"/>
      <c r="G8" s="36">
        <v>72</v>
      </c>
      <c r="H8" s="25">
        <f t="shared" si="5"/>
        <v>0.31578947368421051</v>
      </c>
      <c r="I8" s="36">
        <f t="shared" si="6"/>
        <v>156</v>
      </c>
      <c r="J8" s="26">
        <f t="shared" si="7"/>
        <v>2.1666666666666665</v>
      </c>
      <c r="K8" s="22"/>
      <c r="L8" s="36">
        <v>228</v>
      </c>
      <c r="M8" s="26">
        <f t="shared" si="8"/>
        <v>10.087719298245615</v>
      </c>
      <c r="N8" s="22"/>
      <c r="O8" s="22">
        <v>87</v>
      </c>
      <c r="P8" s="25">
        <f t="shared" si="0"/>
        <v>0.54239401496259354</v>
      </c>
      <c r="Q8" s="25">
        <f t="shared" si="1"/>
        <v>0.38157894736842107</v>
      </c>
      <c r="R8" s="22">
        <f t="shared" si="2"/>
        <v>73.400000000000006</v>
      </c>
      <c r="S8" s="26">
        <f t="shared" si="9"/>
        <v>0.84367816091954029</v>
      </c>
      <c r="T8" s="27">
        <f t="shared" si="10"/>
        <v>0.32192982456140351</v>
      </c>
      <c r="U8" s="22"/>
      <c r="V8" s="22">
        <f t="shared" si="3"/>
        <v>160.4</v>
      </c>
      <c r="W8" s="22"/>
      <c r="X8" s="36">
        <v>67.599999999999994</v>
      </c>
      <c r="Y8" s="25">
        <f t="shared" si="4"/>
        <v>0.29649122807017542</v>
      </c>
    </row>
    <row r="9" spans="1:25" x14ac:dyDescent="0.2">
      <c r="A9" s="5">
        <v>4</v>
      </c>
      <c r="B9" s="22" t="s">
        <v>18</v>
      </c>
      <c r="C9" s="23">
        <v>2100</v>
      </c>
      <c r="D9" s="24">
        <v>0.24</v>
      </c>
      <c r="E9" s="24">
        <v>0.08</v>
      </c>
      <c r="F9" s="22"/>
      <c r="G9" s="36">
        <v>56</v>
      </c>
      <c r="H9" s="25">
        <f t="shared" si="5"/>
        <v>0.30939226519337015</v>
      </c>
      <c r="I9" s="36">
        <f t="shared" si="6"/>
        <v>125</v>
      </c>
      <c r="J9" s="26">
        <f t="shared" si="7"/>
        <v>2.2321428571428572</v>
      </c>
      <c r="K9" s="22"/>
      <c r="L9" s="36">
        <v>181</v>
      </c>
      <c r="M9" s="26">
        <f t="shared" si="8"/>
        <v>11.602209944751381</v>
      </c>
      <c r="N9" s="22"/>
      <c r="O9" s="22">
        <v>69</v>
      </c>
      <c r="P9" s="25">
        <f t="shared" si="0"/>
        <v>0.55825242718446599</v>
      </c>
      <c r="Q9" s="25">
        <f t="shared" si="1"/>
        <v>0.38121546961325969</v>
      </c>
      <c r="R9" s="22">
        <f t="shared" si="2"/>
        <v>54.599999999999994</v>
      </c>
      <c r="S9" s="26">
        <f t="shared" si="9"/>
        <v>0.79130434782608683</v>
      </c>
      <c r="T9" s="27">
        <f t="shared" si="10"/>
        <v>0.30165745856353587</v>
      </c>
      <c r="U9" s="22"/>
      <c r="V9" s="22">
        <f t="shared" si="3"/>
        <v>123.6</v>
      </c>
      <c r="W9" s="22"/>
      <c r="X9" s="36">
        <v>57.4</v>
      </c>
      <c r="Y9" s="25">
        <f t="shared" si="4"/>
        <v>0.31712707182320443</v>
      </c>
    </row>
    <row r="10" spans="1:25" x14ac:dyDescent="0.2">
      <c r="A10" s="5">
        <v>5</v>
      </c>
      <c r="B10" s="22" t="s">
        <v>32</v>
      </c>
      <c r="C10" s="23">
        <v>2000</v>
      </c>
      <c r="D10" s="24">
        <v>0.25</v>
      </c>
      <c r="E10" s="24">
        <v>0</v>
      </c>
      <c r="F10" s="22"/>
      <c r="G10" s="36">
        <v>59</v>
      </c>
      <c r="H10" s="25">
        <f t="shared" si="5"/>
        <v>0.33522727272727271</v>
      </c>
      <c r="I10" s="36">
        <f t="shared" si="6"/>
        <v>117</v>
      </c>
      <c r="J10" s="26">
        <f t="shared" si="7"/>
        <v>1.9830508474576272</v>
      </c>
      <c r="K10" s="22"/>
      <c r="L10" s="36">
        <v>176</v>
      </c>
      <c r="M10" s="26">
        <f t="shared" si="8"/>
        <v>11.363636363636363</v>
      </c>
      <c r="N10" s="22"/>
      <c r="O10" s="22">
        <v>92</v>
      </c>
      <c r="P10" s="25">
        <f t="shared" si="0"/>
        <v>0.59202059202059198</v>
      </c>
      <c r="Q10" s="25">
        <f t="shared" si="1"/>
        <v>0.52272727272727271</v>
      </c>
      <c r="R10" s="22">
        <f t="shared" si="2"/>
        <v>63.400000000000006</v>
      </c>
      <c r="S10" s="26">
        <f t="shared" si="9"/>
        <v>0.68913043478260871</v>
      </c>
      <c r="T10" s="27">
        <f t="shared" si="10"/>
        <v>0.36022727272727278</v>
      </c>
      <c r="U10" s="22"/>
      <c r="V10" s="22">
        <f t="shared" si="3"/>
        <v>155.4</v>
      </c>
      <c r="W10" s="22"/>
      <c r="X10" s="36">
        <v>20.6</v>
      </c>
      <c r="Y10" s="25">
        <f t="shared" si="4"/>
        <v>0.11704545454545455</v>
      </c>
    </row>
    <row r="11" spans="1:25" x14ac:dyDescent="0.2">
      <c r="A11" s="5">
        <v>6</v>
      </c>
      <c r="B11" s="22" t="s">
        <v>22</v>
      </c>
      <c r="C11" s="23">
        <v>1900</v>
      </c>
      <c r="D11" s="24">
        <v>0.46</v>
      </c>
      <c r="E11" s="24">
        <v>0.13</v>
      </c>
      <c r="F11" s="22"/>
      <c r="G11" s="36">
        <v>77</v>
      </c>
      <c r="H11" s="25">
        <f t="shared" si="5"/>
        <v>0.38308457711442784</v>
      </c>
      <c r="I11" s="36">
        <f t="shared" si="6"/>
        <v>124</v>
      </c>
      <c r="J11" s="26">
        <f t="shared" si="7"/>
        <v>1.6103896103896105</v>
      </c>
      <c r="K11" s="22"/>
      <c r="L11" s="36">
        <v>201</v>
      </c>
      <c r="M11" s="26">
        <f t="shared" si="8"/>
        <v>9.4527363184079594</v>
      </c>
      <c r="N11" s="22"/>
      <c r="O11" s="22">
        <v>80</v>
      </c>
      <c r="P11" s="25">
        <f t="shared" si="0"/>
        <v>0.55401662049861489</v>
      </c>
      <c r="Q11" s="25">
        <f t="shared" si="1"/>
        <v>0.39800995024875624</v>
      </c>
      <c r="R11" s="22">
        <f t="shared" si="2"/>
        <v>64.400000000000006</v>
      </c>
      <c r="S11" s="26">
        <f t="shared" si="9"/>
        <v>0.80500000000000005</v>
      </c>
      <c r="T11" s="27">
        <f t="shared" si="10"/>
        <v>0.32039800995024881</v>
      </c>
      <c r="U11" s="22"/>
      <c r="V11" s="22">
        <f t="shared" si="3"/>
        <v>144.4</v>
      </c>
      <c r="W11" s="22"/>
      <c r="X11" s="36">
        <v>56.6</v>
      </c>
      <c r="Y11" s="25">
        <f t="shared" si="4"/>
        <v>0.28159203980099501</v>
      </c>
    </row>
    <row r="12" spans="1:25" x14ac:dyDescent="0.2">
      <c r="A12" s="5">
        <v>7</v>
      </c>
      <c r="B12" s="22" t="s">
        <v>23</v>
      </c>
      <c r="C12" s="23">
        <v>1700</v>
      </c>
      <c r="D12" s="24">
        <v>0.13</v>
      </c>
      <c r="E12" s="24">
        <v>0.15</v>
      </c>
      <c r="F12" s="22"/>
      <c r="G12" s="36">
        <v>63</v>
      </c>
      <c r="H12" s="25">
        <f t="shared" si="5"/>
        <v>0.28636363636363638</v>
      </c>
      <c r="I12" s="36">
        <f t="shared" si="6"/>
        <v>157</v>
      </c>
      <c r="J12" s="26">
        <f t="shared" si="7"/>
        <v>2.4920634920634921</v>
      </c>
      <c r="K12" s="22"/>
      <c r="L12" s="36">
        <v>220</v>
      </c>
      <c r="M12" s="26">
        <f t="shared" si="8"/>
        <v>7.7272727272727275</v>
      </c>
      <c r="N12" s="22"/>
      <c r="O12" s="22">
        <v>99</v>
      </c>
      <c r="P12" s="25">
        <f t="shared" si="0"/>
        <v>0.43863535666814357</v>
      </c>
      <c r="Q12" s="25">
        <f t="shared" si="1"/>
        <v>0.45</v>
      </c>
      <c r="R12" s="22">
        <f t="shared" si="2"/>
        <v>126.69999999999999</v>
      </c>
      <c r="S12" s="26">
        <f t="shared" si="9"/>
        <v>1.2797979797979797</v>
      </c>
      <c r="T12" s="27">
        <f t="shared" si="10"/>
        <v>0.57590909090909082</v>
      </c>
      <c r="U12" s="22"/>
      <c r="V12" s="22">
        <f t="shared" si="3"/>
        <v>225.7</v>
      </c>
      <c r="W12" s="22"/>
      <c r="X12" s="36">
        <v>-5.7</v>
      </c>
      <c r="Y12" s="25">
        <f t="shared" si="4"/>
        <v>-2.5909090909090909E-2</v>
      </c>
    </row>
    <row r="13" spans="1:25" x14ac:dyDescent="0.2">
      <c r="A13" s="5">
        <v>8</v>
      </c>
      <c r="B13" s="22" t="s">
        <v>21</v>
      </c>
      <c r="C13" s="23">
        <v>1500</v>
      </c>
      <c r="D13" s="24">
        <v>0.2</v>
      </c>
      <c r="E13" s="24">
        <v>7.0000000000000007E-2</v>
      </c>
      <c r="F13" s="22"/>
      <c r="G13" s="36">
        <v>75</v>
      </c>
      <c r="H13" s="25">
        <f t="shared" si="5"/>
        <v>0.31645569620253167</v>
      </c>
      <c r="I13" s="36">
        <f t="shared" si="6"/>
        <v>162</v>
      </c>
      <c r="J13" s="26">
        <f t="shared" si="7"/>
        <v>2.16</v>
      </c>
      <c r="K13" s="22"/>
      <c r="L13" s="36">
        <v>237</v>
      </c>
      <c r="M13" s="26">
        <f t="shared" si="8"/>
        <v>6.3291139240506329</v>
      </c>
      <c r="N13" s="22"/>
      <c r="O13" s="22">
        <v>85</v>
      </c>
      <c r="P13" s="25">
        <f t="shared" si="0"/>
        <v>0.52339901477832507</v>
      </c>
      <c r="Q13" s="25">
        <f t="shared" si="1"/>
        <v>0.35864978902953587</v>
      </c>
      <c r="R13" s="22">
        <f t="shared" si="2"/>
        <v>77.400000000000006</v>
      </c>
      <c r="S13" s="26">
        <f t="shared" si="9"/>
        <v>0.9105882352941177</v>
      </c>
      <c r="T13" s="27">
        <f t="shared" si="10"/>
        <v>0.32658227848101268</v>
      </c>
      <c r="U13" s="22"/>
      <c r="V13" s="22">
        <f t="shared" si="3"/>
        <v>162.4</v>
      </c>
      <c r="W13" s="22"/>
      <c r="X13" s="36">
        <v>74.599999999999994</v>
      </c>
      <c r="Y13" s="25">
        <f t="shared" si="4"/>
        <v>0.31476793248945145</v>
      </c>
    </row>
    <row r="14" spans="1:25" x14ac:dyDescent="0.2">
      <c r="A14" s="5">
        <v>9</v>
      </c>
      <c r="B14" s="22" t="s">
        <v>19</v>
      </c>
      <c r="C14" s="23">
        <v>1400</v>
      </c>
      <c r="D14" s="24">
        <v>0.22</v>
      </c>
      <c r="E14" s="24">
        <v>0.08</v>
      </c>
      <c r="F14" s="22"/>
      <c r="G14" s="36">
        <v>45</v>
      </c>
      <c r="H14" s="25">
        <f t="shared" si="5"/>
        <v>0.25423728813559321</v>
      </c>
      <c r="I14" s="36">
        <f t="shared" si="6"/>
        <v>132</v>
      </c>
      <c r="J14" s="26">
        <f t="shared" si="7"/>
        <v>2.9333333333333331</v>
      </c>
      <c r="K14" s="22"/>
      <c r="L14" s="36">
        <v>177</v>
      </c>
      <c r="M14" s="26">
        <f t="shared" si="8"/>
        <v>7.9096045197740112</v>
      </c>
      <c r="N14" s="22"/>
      <c r="O14" s="22">
        <v>90</v>
      </c>
      <c r="P14" s="25">
        <f t="shared" si="0"/>
        <v>0.58939096267190572</v>
      </c>
      <c r="Q14" s="25">
        <f t="shared" si="1"/>
        <v>0.50847457627118642</v>
      </c>
      <c r="R14" s="22">
        <f t="shared" si="2"/>
        <v>62.699999999999989</v>
      </c>
      <c r="S14" s="26">
        <f t="shared" si="9"/>
        <v>0.69666666666666655</v>
      </c>
      <c r="T14" s="27">
        <f t="shared" si="10"/>
        <v>0.35423728813559313</v>
      </c>
      <c r="U14" s="22"/>
      <c r="V14" s="22">
        <f t="shared" si="3"/>
        <v>152.69999999999999</v>
      </c>
      <c r="W14" s="22"/>
      <c r="X14" s="36">
        <v>24.3</v>
      </c>
      <c r="Y14" s="25">
        <f t="shared" si="4"/>
        <v>0.13728813559322034</v>
      </c>
    </row>
    <row r="15" spans="1:25" x14ac:dyDescent="0.2">
      <c r="A15" s="5">
        <v>10</v>
      </c>
      <c r="B15" s="22" t="s">
        <v>20</v>
      </c>
      <c r="C15" s="23">
        <v>1300</v>
      </c>
      <c r="D15" s="24">
        <v>0.11</v>
      </c>
      <c r="E15" s="24">
        <v>7.0000000000000007E-2</v>
      </c>
      <c r="F15" s="22"/>
      <c r="G15" s="36">
        <v>67</v>
      </c>
      <c r="H15" s="25">
        <f t="shared" si="5"/>
        <v>0.37222222222222223</v>
      </c>
      <c r="I15" s="36">
        <f t="shared" si="6"/>
        <v>113</v>
      </c>
      <c r="J15" s="26">
        <f t="shared" si="7"/>
        <v>1.6865671641791045</v>
      </c>
      <c r="K15" s="22"/>
      <c r="L15" s="36">
        <v>180</v>
      </c>
      <c r="M15" s="26">
        <f t="shared" si="8"/>
        <v>7.2222222222222223</v>
      </c>
      <c r="N15" s="22"/>
      <c r="O15" s="22">
        <v>89</v>
      </c>
      <c r="P15" s="25">
        <f t="shared" si="0"/>
        <v>0.55904522613065333</v>
      </c>
      <c r="Q15" s="25">
        <f t="shared" si="1"/>
        <v>0.49444444444444446</v>
      </c>
      <c r="R15" s="22">
        <f t="shared" si="2"/>
        <v>70.199999999999989</v>
      </c>
      <c r="S15" s="26">
        <f t="shared" si="9"/>
        <v>0.78876404494382013</v>
      </c>
      <c r="T15" s="27">
        <f t="shared" si="10"/>
        <v>0.38999999999999996</v>
      </c>
      <c r="U15" s="22"/>
      <c r="V15" s="22">
        <f t="shared" si="3"/>
        <v>159.19999999999999</v>
      </c>
      <c r="W15" s="22"/>
      <c r="X15" s="36">
        <v>20.8</v>
      </c>
      <c r="Y15" s="25">
        <f t="shared" si="4"/>
        <v>0.11555555555555556</v>
      </c>
    </row>
    <row r="16" spans="1:25" x14ac:dyDescent="0.2">
      <c r="A16" s="5">
        <v>11</v>
      </c>
      <c r="B16" s="22" t="s">
        <v>24</v>
      </c>
      <c r="C16" s="23">
        <v>1150</v>
      </c>
      <c r="D16" s="24">
        <v>0.15</v>
      </c>
      <c r="E16" s="24">
        <v>7.0000000000000007E-2</v>
      </c>
      <c r="F16" s="22"/>
      <c r="G16" s="36">
        <v>59</v>
      </c>
      <c r="H16" s="25">
        <f t="shared" si="5"/>
        <v>0.34705882352941175</v>
      </c>
      <c r="I16" s="36">
        <f t="shared" si="6"/>
        <v>111</v>
      </c>
      <c r="J16" s="26">
        <f t="shared" si="7"/>
        <v>1.8813559322033899</v>
      </c>
      <c r="K16" s="22"/>
      <c r="L16" s="36">
        <v>170</v>
      </c>
      <c r="M16" s="26">
        <f t="shared" si="8"/>
        <v>6.7647058823529411</v>
      </c>
      <c r="N16" s="22"/>
      <c r="O16" s="22">
        <v>76</v>
      </c>
      <c r="P16" s="25">
        <f t="shared" si="0"/>
        <v>0.55032585083272989</v>
      </c>
      <c r="Q16" s="25">
        <f t="shared" si="1"/>
        <v>0.44705882352941179</v>
      </c>
      <c r="R16" s="22">
        <f t="shared" si="2"/>
        <v>62.099999999999994</v>
      </c>
      <c r="S16" s="26">
        <f t="shared" si="9"/>
        <v>0.81710526315789467</v>
      </c>
      <c r="T16" s="27">
        <f t="shared" si="10"/>
        <v>0.36529411764705877</v>
      </c>
      <c r="U16" s="22"/>
      <c r="V16" s="22">
        <f t="shared" si="3"/>
        <v>138.1</v>
      </c>
      <c r="W16" s="22"/>
      <c r="X16" s="36">
        <v>31.9</v>
      </c>
      <c r="Y16" s="25">
        <f t="shared" si="4"/>
        <v>0.18764705882352942</v>
      </c>
    </row>
    <row r="17" spans="1:25" x14ac:dyDescent="0.2">
      <c r="A17" s="5">
        <v>12</v>
      </c>
      <c r="B17" s="22" t="s">
        <v>30</v>
      </c>
      <c r="C17" s="23">
        <v>1100</v>
      </c>
      <c r="D17" s="24">
        <v>0.2</v>
      </c>
      <c r="E17" s="24">
        <v>0.18</v>
      </c>
      <c r="F17" s="22"/>
      <c r="G17" s="36">
        <v>52</v>
      </c>
      <c r="H17" s="25">
        <f t="shared" si="5"/>
        <v>0.27225130890052357</v>
      </c>
      <c r="I17" s="36">
        <f t="shared" si="6"/>
        <v>139</v>
      </c>
      <c r="J17" s="26">
        <f t="shared" si="7"/>
        <v>2.6730769230769229</v>
      </c>
      <c r="K17" s="22"/>
      <c r="L17" s="36">
        <v>191</v>
      </c>
      <c r="M17" s="26">
        <f t="shared" si="8"/>
        <v>5.7591623036649215</v>
      </c>
      <c r="N17" s="22"/>
      <c r="O17" s="22">
        <v>87</v>
      </c>
      <c r="P17" s="25">
        <f t="shared" si="0"/>
        <v>0.52346570397111913</v>
      </c>
      <c r="Q17" s="25">
        <f t="shared" si="1"/>
        <v>0.45549738219895286</v>
      </c>
      <c r="R17" s="22">
        <f t="shared" si="2"/>
        <v>79.199999999999989</v>
      </c>
      <c r="S17" s="26">
        <f t="shared" si="9"/>
        <v>0.91034482758620672</v>
      </c>
      <c r="T17" s="27">
        <f t="shared" si="10"/>
        <v>0.41465968586387431</v>
      </c>
      <c r="U17" s="22"/>
      <c r="V17" s="22">
        <f t="shared" si="3"/>
        <v>166.2</v>
      </c>
      <c r="W17" s="22"/>
      <c r="X17" s="36">
        <v>24.8</v>
      </c>
      <c r="Y17" s="25">
        <f t="shared" si="4"/>
        <v>0.12984293193717278</v>
      </c>
    </row>
    <row r="18" spans="1:25" x14ac:dyDescent="0.2">
      <c r="A18" s="5">
        <v>13</v>
      </c>
      <c r="B18" s="22" t="s">
        <v>27</v>
      </c>
      <c r="C18" s="23">
        <v>1000</v>
      </c>
      <c r="D18" s="24">
        <v>0.1</v>
      </c>
      <c r="E18" s="24">
        <v>0.18</v>
      </c>
      <c r="F18" s="22"/>
      <c r="G18" s="36">
        <v>35</v>
      </c>
      <c r="H18" s="25">
        <f t="shared" si="5"/>
        <v>0.22727272727272727</v>
      </c>
      <c r="I18" s="36">
        <f t="shared" si="6"/>
        <v>119</v>
      </c>
      <c r="J18" s="26">
        <f t="shared" si="7"/>
        <v>3.4</v>
      </c>
      <c r="K18" s="22"/>
      <c r="L18" s="36">
        <v>154</v>
      </c>
      <c r="M18" s="26">
        <f t="shared" si="8"/>
        <v>6.4935064935064934</v>
      </c>
      <c r="N18" s="22"/>
      <c r="O18" s="22">
        <v>76</v>
      </c>
      <c r="P18" s="25">
        <f t="shared" si="0"/>
        <v>0.57488653555219371</v>
      </c>
      <c r="Q18" s="25">
        <f t="shared" si="1"/>
        <v>0.4935064935064935</v>
      </c>
      <c r="R18" s="22">
        <f t="shared" si="2"/>
        <v>56.199999999999989</v>
      </c>
      <c r="S18" s="26">
        <f t="shared" si="9"/>
        <v>0.73947368421052617</v>
      </c>
      <c r="T18" s="27">
        <f t="shared" si="10"/>
        <v>0.36493506493506483</v>
      </c>
      <c r="U18" s="22"/>
      <c r="V18" s="22">
        <f t="shared" si="3"/>
        <v>132.19999999999999</v>
      </c>
      <c r="W18" s="22"/>
      <c r="X18" s="36">
        <v>21.8</v>
      </c>
      <c r="Y18" s="25">
        <f t="shared" si="4"/>
        <v>0.14155844155844155</v>
      </c>
    </row>
    <row r="19" spans="1:25" x14ac:dyDescent="0.2">
      <c r="A19" s="5">
        <v>14</v>
      </c>
      <c r="B19" s="22" t="s">
        <v>35</v>
      </c>
      <c r="C19" s="23">
        <v>980</v>
      </c>
      <c r="D19" s="24">
        <v>7.0000000000000007E-2</v>
      </c>
      <c r="E19" s="24">
        <v>0.12</v>
      </c>
      <c r="F19" s="22"/>
      <c r="G19" s="36">
        <v>48</v>
      </c>
      <c r="H19" s="25">
        <f t="shared" si="5"/>
        <v>0.29447852760736198</v>
      </c>
      <c r="I19" s="36">
        <f t="shared" si="6"/>
        <v>115</v>
      </c>
      <c r="J19" s="26">
        <f t="shared" si="7"/>
        <v>2.3958333333333335</v>
      </c>
      <c r="K19" s="22"/>
      <c r="L19" s="36">
        <v>163</v>
      </c>
      <c r="M19" s="26">
        <f t="shared" si="8"/>
        <v>6.0122699386503067</v>
      </c>
      <c r="N19" s="22"/>
      <c r="O19" s="22">
        <v>87</v>
      </c>
      <c r="P19" s="25">
        <f t="shared" si="0"/>
        <v>0.62365591397849462</v>
      </c>
      <c r="Q19" s="25">
        <f t="shared" si="1"/>
        <v>0.53374233128834359</v>
      </c>
      <c r="R19" s="22">
        <f t="shared" si="2"/>
        <v>52.5</v>
      </c>
      <c r="S19" s="26">
        <f t="shared" si="9"/>
        <v>0.60344827586206895</v>
      </c>
      <c r="T19" s="27">
        <f t="shared" si="10"/>
        <v>0.32208588957055212</v>
      </c>
      <c r="U19" s="22"/>
      <c r="V19" s="22">
        <f t="shared" si="3"/>
        <v>139.5</v>
      </c>
      <c r="W19" s="22"/>
      <c r="X19" s="36">
        <v>23.5</v>
      </c>
      <c r="Y19" s="25">
        <f t="shared" si="4"/>
        <v>0.14417177914110429</v>
      </c>
    </row>
    <row r="20" spans="1:25" x14ac:dyDescent="0.2">
      <c r="A20" s="5">
        <v>15</v>
      </c>
      <c r="B20" s="22" t="s">
        <v>29</v>
      </c>
      <c r="C20" s="23">
        <v>975</v>
      </c>
      <c r="D20" s="24">
        <v>0.04</v>
      </c>
      <c r="E20" s="24">
        <v>0.11</v>
      </c>
      <c r="F20" s="22"/>
      <c r="G20" s="36">
        <v>42</v>
      </c>
      <c r="H20" s="25">
        <f t="shared" si="5"/>
        <v>0.26751592356687898</v>
      </c>
      <c r="I20" s="36">
        <f t="shared" si="6"/>
        <v>115</v>
      </c>
      <c r="J20" s="26">
        <f t="shared" si="7"/>
        <v>2.7380952380952381</v>
      </c>
      <c r="K20" s="22"/>
      <c r="L20" s="36">
        <v>157</v>
      </c>
      <c r="M20" s="26">
        <f t="shared" si="8"/>
        <v>6.2101910828025479</v>
      </c>
      <c r="N20" s="22"/>
      <c r="O20" s="22">
        <v>94</v>
      </c>
      <c r="P20" s="25">
        <f t="shared" si="0"/>
        <v>0.61478090255068674</v>
      </c>
      <c r="Q20" s="25">
        <f t="shared" si="1"/>
        <v>0.59872611464968151</v>
      </c>
      <c r="R20" s="22">
        <f t="shared" si="2"/>
        <v>58.900000000000006</v>
      </c>
      <c r="S20" s="26">
        <f t="shared" si="9"/>
        <v>0.62659574468085111</v>
      </c>
      <c r="T20" s="27">
        <f t="shared" si="10"/>
        <v>0.37515923566878984</v>
      </c>
      <c r="U20" s="22"/>
      <c r="V20" s="22">
        <f t="shared" si="3"/>
        <v>152.9</v>
      </c>
      <c r="W20" s="22"/>
      <c r="X20" s="36">
        <v>4.0999999999999996</v>
      </c>
      <c r="Y20" s="25">
        <f t="shared" si="4"/>
        <v>2.611464968152866E-2</v>
      </c>
    </row>
    <row r="21" spans="1:25" x14ac:dyDescent="0.2">
      <c r="A21" s="5">
        <v>16</v>
      </c>
      <c r="B21" s="22" t="s">
        <v>37</v>
      </c>
      <c r="C21" s="23">
        <v>960</v>
      </c>
      <c r="D21" s="24">
        <v>7.0000000000000007E-2</v>
      </c>
      <c r="E21" s="24">
        <v>0.14000000000000001</v>
      </c>
      <c r="F21" s="22"/>
      <c r="G21" s="36">
        <v>31</v>
      </c>
      <c r="H21" s="25">
        <f t="shared" si="5"/>
        <v>0.21232876712328766</v>
      </c>
      <c r="I21" s="36">
        <f t="shared" si="6"/>
        <v>115</v>
      </c>
      <c r="J21" s="26">
        <f t="shared" si="7"/>
        <v>3.7096774193548385</v>
      </c>
      <c r="K21" s="22"/>
      <c r="L21" s="36">
        <v>146</v>
      </c>
      <c r="M21" s="26">
        <f t="shared" si="8"/>
        <v>6.5753424657534243</v>
      </c>
      <c r="N21" s="22"/>
      <c r="O21" s="22">
        <v>89</v>
      </c>
      <c r="P21" s="25">
        <f t="shared" si="0"/>
        <v>0.62194269741439556</v>
      </c>
      <c r="Q21" s="25">
        <f t="shared" si="1"/>
        <v>0.6095890410958904</v>
      </c>
      <c r="R21" s="22">
        <f t="shared" si="2"/>
        <v>54.099999999999994</v>
      </c>
      <c r="S21" s="26">
        <f t="shared" si="9"/>
        <v>0.60786516853932582</v>
      </c>
      <c r="T21" s="27">
        <f t="shared" si="10"/>
        <v>0.3705479452054794</v>
      </c>
      <c r="U21" s="22"/>
      <c r="V21" s="22">
        <f t="shared" si="3"/>
        <v>143.1</v>
      </c>
      <c r="W21" s="22"/>
      <c r="X21" s="36">
        <v>2.9</v>
      </c>
      <c r="Y21" s="25">
        <f t="shared" si="4"/>
        <v>1.9863013698630135E-2</v>
      </c>
    </row>
    <row r="22" spans="1:25" x14ac:dyDescent="0.2">
      <c r="A22" s="5">
        <v>17</v>
      </c>
      <c r="B22" s="22" t="s">
        <v>26</v>
      </c>
      <c r="C22" s="23">
        <v>950</v>
      </c>
      <c r="D22" s="24">
        <v>0.02</v>
      </c>
      <c r="E22" s="24">
        <v>0.15</v>
      </c>
      <c r="F22" s="22"/>
      <c r="G22" s="36">
        <v>48</v>
      </c>
      <c r="H22" s="25">
        <f t="shared" si="5"/>
        <v>0.30573248407643311</v>
      </c>
      <c r="I22" s="36">
        <f t="shared" si="6"/>
        <v>109</v>
      </c>
      <c r="J22" s="26">
        <f t="shared" si="7"/>
        <v>2.2708333333333335</v>
      </c>
      <c r="K22" s="22"/>
      <c r="L22" s="36">
        <v>157</v>
      </c>
      <c r="M22" s="26">
        <f t="shared" si="8"/>
        <v>6.0509554140127388</v>
      </c>
      <c r="N22" s="22"/>
      <c r="O22" s="22">
        <v>87</v>
      </c>
      <c r="P22" s="25">
        <f t="shared" si="0"/>
        <v>0.63923585598824395</v>
      </c>
      <c r="Q22" s="25">
        <f t="shared" si="1"/>
        <v>0.55414012738853502</v>
      </c>
      <c r="R22" s="22">
        <f t="shared" si="2"/>
        <v>49.099999999999994</v>
      </c>
      <c r="S22" s="26">
        <f t="shared" si="9"/>
        <v>0.56436781609195397</v>
      </c>
      <c r="T22" s="27">
        <f t="shared" si="10"/>
        <v>0.3127388535031847</v>
      </c>
      <c r="U22" s="22"/>
      <c r="V22" s="22">
        <f t="shared" si="3"/>
        <v>136.1</v>
      </c>
      <c r="W22" s="22"/>
      <c r="X22" s="36">
        <v>20.9</v>
      </c>
      <c r="Y22" s="25">
        <f t="shared" si="4"/>
        <v>0.13312101910828025</v>
      </c>
    </row>
    <row r="23" spans="1:25" x14ac:dyDescent="0.2">
      <c r="A23" s="5">
        <v>18</v>
      </c>
      <c r="B23" s="22" t="s">
        <v>25</v>
      </c>
      <c r="C23" s="23">
        <v>925</v>
      </c>
      <c r="D23" s="24">
        <v>0.16</v>
      </c>
      <c r="E23" s="24">
        <v>0.25</v>
      </c>
      <c r="F23" s="22"/>
      <c r="G23" s="36">
        <v>29</v>
      </c>
      <c r="H23" s="25">
        <f t="shared" si="5"/>
        <v>0.20567375886524822</v>
      </c>
      <c r="I23" s="36">
        <f t="shared" si="6"/>
        <v>112</v>
      </c>
      <c r="J23" s="26">
        <f t="shared" si="7"/>
        <v>3.8620689655172415</v>
      </c>
      <c r="K23" s="22"/>
      <c r="L23" s="36">
        <v>141</v>
      </c>
      <c r="M23" s="26">
        <f t="shared" si="8"/>
        <v>6.5602836879432624</v>
      </c>
      <c r="N23" s="22"/>
      <c r="O23" s="22">
        <v>81</v>
      </c>
      <c r="P23" s="25">
        <f t="shared" si="0"/>
        <v>0.59210526315789469</v>
      </c>
      <c r="Q23" s="25">
        <f t="shared" si="1"/>
        <v>0.57446808510638303</v>
      </c>
      <c r="R23" s="22">
        <f t="shared" si="2"/>
        <v>55.800000000000011</v>
      </c>
      <c r="S23" s="26">
        <f t="shared" si="9"/>
        <v>0.68888888888888899</v>
      </c>
      <c r="T23" s="27">
        <f t="shared" si="10"/>
        <v>0.3957446808510639</v>
      </c>
      <c r="U23" s="22"/>
      <c r="V23" s="22">
        <f t="shared" si="3"/>
        <v>136.80000000000001</v>
      </c>
      <c r="W23" s="22"/>
      <c r="X23" s="36">
        <v>4.2</v>
      </c>
      <c r="Y23" s="25">
        <f t="shared" si="4"/>
        <v>2.9787234042553193E-2</v>
      </c>
    </row>
    <row r="24" spans="1:25" x14ac:dyDescent="0.2">
      <c r="A24" s="5">
        <v>19</v>
      </c>
      <c r="B24" s="22" t="s">
        <v>28</v>
      </c>
      <c r="C24" s="23">
        <v>900</v>
      </c>
      <c r="D24" s="24">
        <v>0.03</v>
      </c>
      <c r="E24" s="24">
        <v>0.17</v>
      </c>
      <c r="F24" s="22"/>
      <c r="G24" s="36">
        <v>34</v>
      </c>
      <c r="H24" s="25">
        <f t="shared" si="5"/>
        <v>0.23776223776223776</v>
      </c>
      <c r="I24" s="36">
        <f t="shared" si="6"/>
        <v>109</v>
      </c>
      <c r="J24" s="26">
        <f t="shared" si="7"/>
        <v>3.2058823529411766</v>
      </c>
      <c r="K24" s="22"/>
      <c r="L24" s="36">
        <v>143</v>
      </c>
      <c r="M24" s="26">
        <f t="shared" si="8"/>
        <v>6.2937062937062933</v>
      </c>
      <c r="N24" s="22"/>
      <c r="O24" s="22">
        <v>66</v>
      </c>
      <c r="P24" s="25">
        <f t="shared" si="0"/>
        <v>0.61338289962825288</v>
      </c>
      <c r="Q24" s="25">
        <f t="shared" si="1"/>
        <v>0.46153846153846156</v>
      </c>
      <c r="R24" s="22">
        <f t="shared" si="2"/>
        <v>41.599999999999994</v>
      </c>
      <c r="S24" s="26">
        <f t="shared" si="9"/>
        <v>0.63030303030303025</v>
      </c>
      <c r="T24" s="27">
        <f t="shared" si="10"/>
        <v>0.29090909090909089</v>
      </c>
      <c r="U24" s="22"/>
      <c r="V24" s="22">
        <f t="shared" si="3"/>
        <v>107.6</v>
      </c>
      <c r="W24" s="22"/>
      <c r="X24" s="36">
        <v>35.4</v>
      </c>
      <c r="Y24" s="25">
        <f t="shared" si="4"/>
        <v>0.24755244755244754</v>
      </c>
    </row>
    <row r="25" spans="1:25" x14ac:dyDescent="0.2">
      <c r="A25" s="5">
        <v>20</v>
      </c>
      <c r="B25" s="22" t="s">
        <v>31</v>
      </c>
      <c r="C25" s="23">
        <v>875</v>
      </c>
      <c r="D25" s="24">
        <v>0.03</v>
      </c>
      <c r="E25" s="24">
        <v>0.09</v>
      </c>
      <c r="F25" s="22"/>
      <c r="G25" s="36">
        <v>36</v>
      </c>
      <c r="H25" s="25">
        <f t="shared" si="5"/>
        <v>0.24657534246575341</v>
      </c>
      <c r="I25" s="36">
        <f t="shared" si="6"/>
        <v>110</v>
      </c>
      <c r="J25" s="26">
        <f t="shared" si="7"/>
        <v>3.0555555555555554</v>
      </c>
      <c r="K25" s="22"/>
      <c r="L25" s="36">
        <v>146</v>
      </c>
      <c r="M25" s="26">
        <f t="shared" si="8"/>
        <v>5.993150684931507</v>
      </c>
      <c r="N25" s="22"/>
      <c r="O25" s="22">
        <v>67</v>
      </c>
      <c r="P25" s="25">
        <f t="shared" si="0"/>
        <v>0.56540084388185652</v>
      </c>
      <c r="Q25" s="25">
        <f t="shared" si="1"/>
        <v>0.4589041095890411</v>
      </c>
      <c r="R25" s="22">
        <f t="shared" si="2"/>
        <v>51.5</v>
      </c>
      <c r="S25" s="26">
        <f t="shared" si="9"/>
        <v>0.76865671641791045</v>
      </c>
      <c r="T25" s="27">
        <f t="shared" si="10"/>
        <v>0.35273972602739728</v>
      </c>
      <c r="U25" s="22"/>
      <c r="V25" s="22">
        <f t="shared" si="3"/>
        <v>118.5</v>
      </c>
      <c r="W25" s="22"/>
      <c r="X25" s="36">
        <v>27.5</v>
      </c>
      <c r="Y25" s="25">
        <f t="shared" si="4"/>
        <v>0.18835616438356165</v>
      </c>
    </row>
    <row r="26" spans="1:25" x14ac:dyDescent="0.2">
      <c r="A26" s="5">
        <v>21</v>
      </c>
      <c r="B26" s="22" t="s">
        <v>33</v>
      </c>
      <c r="C26" s="23">
        <v>855</v>
      </c>
      <c r="D26" s="24">
        <v>0</v>
      </c>
      <c r="E26" s="24">
        <v>0</v>
      </c>
      <c r="F26" s="22"/>
      <c r="G26" s="36">
        <v>26</v>
      </c>
      <c r="H26" s="25">
        <f t="shared" si="5"/>
        <v>0.18571428571428572</v>
      </c>
      <c r="I26" s="36">
        <f t="shared" si="6"/>
        <v>114</v>
      </c>
      <c r="J26" s="26">
        <f t="shared" si="7"/>
        <v>4.384615384615385</v>
      </c>
      <c r="K26" s="22"/>
      <c r="L26" s="36">
        <v>140</v>
      </c>
      <c r="M26" s="26">
        <f t="shared" si="8"/>
        <v>6.1071428571428568</v>
      </c>
      <c r="N26" s="22"/>
      <c r="O26" s="22">
        <v>64</v>
      </c>
      <c r="P26" s="25">
        <f t="shared" si="0"/>
        <v>0.56288478452066837</v>
      </c>
      <c r="Q26" s="25">
        <f t="shared" si="1"/>
        <v>0.45714285714285713</v>
      </c>
      <c r="R26" s="22">
        <f t="shared" si="2"/>
        <v>49.7</v>
      </c>
      <c r="S26" s="26">
        <f t="shared" si="9"/>
        <v>0.77656250000000004</v>
      </c>
      <c r="T26" s="27">
        <f t="shared" si="10"/>
        <v>0.35500000000000004</v>
      </c>
      <c r="U26" s="22"/>
      <c r="V26" s="22">
        <f t="shared" si="3"/>
        <v>113.7</v>
      </c>
      <c r="W26" s="22"/>
      <c r="X26" s="36">
        <v>26.3</v>
      </c>
      <c r="Y26" s="25">
        <f t="shared" si="4"/>
        <v>0.18785714285714286</v>
      </c>
    </row>
    <row r="27" spans="1:25" x14ac:dyDescent="0.2">
      <c r="A27" s="5">
        <v>22</v>
      </c>
      <c r="B27" s="22" t="s">
        <v>36</v>
      </c>
      <c r="C27" s="23">
        <v>850</v>
      </c>
      <c r="D27" s="24">
        <v>0.05</v>
      </c>
      <c r="E27" s="24">
        <v>0.22</v>
      </c>
      <c r="F27" s="22"/>
      <c r="G27" s="36">
        <v>22</v>
      </c>
      <c r="H27" s="25">
        <f t="shared" si="5"/>
        <v>0.14285714285714285</v>
      </c>
      <c r="I27" s="36">
        <f t="shared" si="6"/>
        <v>132</v>
      </c>
      <c r="J27" s="26">
        <f t="shared" si="7"/>
        <v>6</v>
      </c>
      <c r="K27" s="22"/>
      <c r="L27" s="36">
        <v>154</v>
      </c>
      <c r="M27" s="26">
        <f t="shared" si="8"/>
        <v>5.5194805194805197</v>
      </c>
      <c r="N27" s="22"/>
      <c r="O27" s="22">
        <v>71</v>
      </c>
      <c r="P27" s="25">
        <f t="shared" si="0"/>
        <v>0.51449275362318836</v>
      </c>
      <c r="Q27" s="25">
        <f t="shared" si="1"/>
        <v>0.46103896103896103</v>
      </c>
      <c r="R27" s="22">
        <f t="shared" si="2"/>
        <v>67</v>
      </c>
      <c r="S27" s="26">
        <f t="shared" si="9"/>
        <v>0.94366197183098588</v>
      </c>
      <c r="T27" s="27">
        <f t="shared" si="10"/>
        <v>0.43506493506493504</v>
      </c>
      <c r="U27" s="22"/>
      <c r="V27" s="22">
        <f t="shared" si="3"/>
        <v>138</v>
      </c>
      <c r="W27" s="22"/>
      <c r="X27" s="36">
        <v>16</v>
      </c>
      <c r="Y27" s="25">
        <f t="shared" si="4"/>
        <v>0.1038961038961039</v>
      </c>
    </row>
    <row r="28" spans="1:25" x14ac:dyDescent="0.2">
      <c r="A28" s="5">
        <v>23</v>
      </c>
      <c r="B28" s="22" t="s">
        <v>38</v>
      </c>
      <c r="C28" s="23">
        <v>840</v>
      </c>
      <c r="D28" s="24">
        <v>0.01</v>
      </c>
      <c r="E28" s="24">
        <v>0.18</v>
      </c>
      <c r="F28" s="22"/>
      <c r="G28" s="36">
        <v>20</v>
      </c>
      <c r="H28" s="25">
        <f t="shared" si="5"/>
        <v>0.14492753623188406</v>
      </c>
      <c r="I28" s="36">
        <f t="shared" si="6"/>
        <v>118</v>
      </c>
      <c r="J28" s="26">
        <f t="shared" si="7"/>
        <v>5.9</v>
      </c>
      <c r="K28" s="22"/>
      <c r="L28" s="36">
        <v>138</v>
      </c>
      <c r="M28" s="26">
        <f t="shared" si="8"/>
        <v>6.0869565217391308</v>
      </c>
      <c r="N28" s="22"/>
      <c r="O28" s="22">
        <v>74</v>
      </c>
      <c r="P28" s="25">
        <f t="shared" si="0"/>
        <v>0.62184873949579833</v>
      </c>
      <c r="Q28" s="25">
        <f t="shared" si="1"/>
        <v>0.53623188405797106</v>
      </c>
      <c r="R28" s="22">
        <f t="shared" si="2"/>
        <v>45</v>
      </c>
      <c r="S28" s="26">
        <f t="shared" si="9"/>
        <v>0.60810810810810811</v>
      </c>
      <c r="T28" s="27">
        <f t="shared" si="10"/>
        <v>0.32608695652173914</v>
      </c>
      <c r="U28" s="22"/>
      <c r="V28" s="22">
        <f t="shared" si="3"/>
        <v>119</v>
      </c>
      <c r="W28" s="22"/>
      <c r="X28" s="36">
        <v>19</v>
      </c>
      <c r="Y28" s="25">
        <f t="shared" si="4"/>
        <v>0.13768115942028986</v>
      </c>
    </row>
    <row r="29" spans="1:25" x14ac:dyDescent="0.2">
      <c r="A29" s="5">
        <v>24</v>
      </c>
      <c r="B29" s="22" t="s">
        <v>41</v>
      </c>
      <c r="C29" s="23">
        <v>825</v>
      </c>
      <c r="D29" s="24">
        <v>0</v>
      </c>
      <c r="E29" s="24">
        <v>0.3</v>
      </c>
      <c r="F29" s="22"/>
      <c r="G29" s="36">
        <v>30</v>
      </c>
      <c r="H29" s="25">
        <f t="shared" si="5"/>
        <v>0.21126760563380281</v>
      </c>
      <c r="I29" s="36">
        <f t="shared" si="6"/>
        <v>112</v>
      </c>
      <c r="J29" s="26">
        <f t="shared" si="7"/>
        <v>3.7333333333333334</v>
      </c>
      <c r="K29" s="22"/>
      <c r="L29" s="36">
        <v>142</v>
      </c>
      <c r="M29" s="26">
        <f t="shared" si="8"/>
        <v>5.8098591549295771</v>
      </c>
      <c r="N29" s="22"/>
      <c r="O29" s="22">
        <v>67</v>
      </c>
      <c r="P29" s="25">
        <f t="shared" si="0"/>
        <v>0.49629629629629629</v>
      </c>
      <c r="Q29" s="25">
        <f t="shared" si="1"/>
        <v>0.47183098591549294</v>
      </c>
      <c r="R29" s="22">
        <f t="shared" si="2"/>
        <v>68</v>
      </c>
      <c r="S29" s="26">
        <f t="shared" si="9"/>
        <v>1.0149253731343284</v>
      </c>
      <c r="T29" s="27">
        <f t="shared" si="10"/>
        <v>0.47887323943661969</v>
      </c>
      <c r="U29" s="22"/>
      <c r="V29" s="22">
        <f t="shared" si="3"/>
        <v>135</v>
      </c>
      <c r="W29" s="22"/>
      <c r="X29" s="36">
        <v>7</v>
      </c>
      <c r="Y29" s="25">
        <f t="shared" si="4"/>
        <v>4.9295774647887321E-2</v>
      </c>
    </row>
    <row r="30" spans="1:25" x14ac:dyDescent="0.2">
      <c r="A30" s="5">
        <v>25</v>
      </c>
      <c r="B30" s="22" t="s">
        <v>39</v>
      </c>
      <c r="C30" s="23">
        <v>780</v>
      </c>
      <c r="D30" s="24">
        <v>0.04</v>
      </c>
      <c r="E30" s="24">
        <v>0.33</v>
      </c>
      <c r="F30" s="22"/>
      <c r="G30" s="36">
        <v>27</v>
      </c>
      <c r="H30" s="25">
        <f t="shared" si="5"/>
        <v>0.18367346938775511</v>
      </c>
      <c r="I30" s="36">
        <f t="shared" si="6"/>
        <v>120</v>
      </c>
      <c r="J30" s="26">
        <f t="shared" si="7"/>
        <v>4.4444444444444446</v>
      </c>
      <c r="K30" s="22"/>
      <c r="L30" s="36">
        <v>147</v>
      </c>
      <c r="M30" s="26">
        <f t="shared" si="8"/>
        <v>5.3061224489795915</v>
      </c>
      <c r="N30" s="22"/>
      <c r="O30" s="22">
        <v>81</v>
      </c>
      <c r="P30" s="25">
        <f t="shared" si="0"/>
        <v>0.59253840526700807</v>
      </c>
      <c r="Q30" s="25">
        <f t="shared" si="1"/>
        <v>0.55102040816326525</v>
      </c>
      <c r="R30" s="22">
        <f t="shared" si="2"/>
        <v>55.699999999999989</v>
      </c>
      <c r="S30" s="26">
        <f t="shared" si="9"/>
        <v>0.68765432098765422</v>
      </c>
      <c r="T30" s="27">
        <f t="shared" si="10"/>
        <v>0.37891156462585024</v>
      </c>
      <c r="U30" s="22"/>
      <c r="V30" s="22">
        <f t="shared" si="3"/>
        <v>136.69999999999999</v>
      </c>
      <c r="W30" s="22"/>
      <c r="X30" s="36">
        <v>10.3</v>
      </c>
      <c r="Y30" s="25">
        <f t="shared" si="4"/>
        <v>7.0068027210884357E-2</v>
      </c>
    </row>
    <row r="31" spans="1:25" x14ac:dyDescent="0.2">
      <c r="A31" s="5">
        <v>26</v>
      </c>
      <c r="B31" s="22" t="s">
        <v>43</v>
      </c>
      <c r="C31" s="23">
        <v>750</v>
      </c>
      <c r="D31" s="24">
        <v>0.03</v>
      </c>
      <c r="E31" s="24">
        <v>0.2</v>
      </c>
      <c r="F31" s="22"/>
      <c r="G31" s="36">
        <v>24</v>
      </c>
      <c r="H31" s="25">
        <f t="shared" si="5"/>
        <v>0.16901408450704225</v>
      </c>
      <c r="I31" s="36">
        <f t="shared" si="6"/>
        <v>118</v>
      </c>
      <c r="J31" s="26">
        <f t="shared" si="7"/>
        <v>4.916666666666667</v>
      </c>
      <c r="K31" s="22"/>
      <c r="L31" s="36">
        <v>142</v>
      </c>
      <c r="M31" s="26">
        <f t="shared" si="8"/>
        <v>5.28169014084507</v>
      </c>
      <c r="N31" s="22"/>
      <c r="O31" s="22">
        <v>82</v>
      </c>
      <c r="P31" s="25">
        <f t="shared" si="0"/>
        <v>0.5929139551699204</v>
      </c>
      <c r="Q31" s="25">
        <f t="shared" si="1"/>
        <v>0.57746478873239437</v>
      </c>
      <c r="R31" s="22">
        <f t="shared" si="2"/>
        <v>56.300000000000011</v>
      </c>
      <c r="S31" s="26">
        <f t="shared" si="9"/>
        <v>0.6865853658536587</v>
      </c>
      <c r="T31" s="27">
        <f t="shared" si="10"/>
        <v>0.3964788732394367</v>
      </c>
      <c r="U31" s="22"/>
      <c r="V31" s="22">
        <f t="shared" si="3"/>
        <v>138.30000000000001</v>
      </c>
      <c r="W31" s="22"/>
      <c r="X31" s="36">
        <v>3.7</v>
      </c>
      <c r="Y31" s="25">
        <f t="shared" si="4"/>
        <v>2.6056338028169014E-2</v>
      </c>
    </row>
    <row r="32" spans="1:25" x14ac:dyDescent="0.2">
      <c r="A32" s="5">
        <v>27</v>
      </c>
      <c r="B32" s="22" t="s">
        <v>40</v>
      </c>
      <c r="C32" s="23">
        <v>720</v>
      </c>
      <c r="D32" s="24">
        <v>0.15</v>
      </c>
      <c r="E32" s="24">
        <v>0.14000000000000001</v>
      </c>
      <c r="F32" s="22"/>
      <c r="G32" s="36">
        <v>19</v>
      </c>
      <c r="H32" s="25">
        <f t="shared" si="5"/>
        <v>0.13013698630136986</v>
      </c>
      <c r="I32" s="36">
        <f t="shared" si="6"/>
        <v>127</v>
      </c>
      <c r="J32" s="26">
        <f t="shared" si="7"/>
        <v>6.6842105263157894</v>
      </c>
      <c r="K32" s="22"/>
      <c r="L32" s="36">
        <v>146</v>
      </c>
      <c r="M32" s="26">
        <f t="shared" si="8"/>
        <v>4.9315068493150687</v>
      </c>
      <c r="N32" s="22"/>
      <c r="O32" s="22">
        <v>76</v>
      </c>
      <c r="P32" s="25">
        <f t="shared" si="0"/>
        <v>0.5805958747135217</v>
      </c>
      <c r="Q32" s="25">
        <f t="shared" si="1"/>
        <v>0.52054794520547942</v>
      </c>
      <c r="R32" s="22">
        <f t="shared" si="2"/>
        <v>54.900000000000006</v>
      </c>
      <c r="S32" s="26">
        <f t="shared" si="9"/>
        <v>0.72236842105263166</v>
      </c>
      <c r="T32" s="27">
        <f t="shared" si="10"/>
        <v>0.37602739726027401</v>
      </c>
      <c r="U32" s="22"/>
      <c r="V32" s="22">
        <f t="shared" si="3"/>
        <v>130.9</v>
      </c>
      <c r="W32" s="22"/>
      <c r="X32" s="36">
        <v>15.1</v>
      </c>
      <c r="Y32" s="25">
        <f t="shared" si="4"/>
        <v>0.10342465753424657</v>
      </c>
    </row>
    <row r="33" spans="1:25" x14ac:dyDescent="0.2">
      <c r="A33" s="5">
        <v>28</v>
      </c>
      <c r="B33" s="22" t="s">
        <v>34</v>
      </c>
      <c r="C33" s="23">
        <v>700</v>
      </c>
      <c r="D33" s="24">
        <v>0</v>
      </c>
      <c r="E33" s="24">
        <v>0.21</v>
      </c>
      <c r="F33" s="22"/>
      <c r="G33" s="36">
        <v>21</v>
      </c>
      <c r="H33" s="25">
        <f t="shared" si="5"/>
        <v>0.16935483870967741</v>
      </c>
      <c r="I33" s="36">
        <f t="shared" si="6"/>
        <v>103</v>
      </c>
      <c r="J33" s="26">
        <f t="shared" si="7"/>
        <v>4.9047619047619051</v>
      </c>
      <c r="K33" s="22"/>
      <c r="L33" s="36">
        <v>124</v>
      </c>
      <c r="M33" s="26">
        <f t="shared" si="8"/>
        <v>5.645161290322581</v>
      </c>
      <c r="N33" s="22"/>
      <c r="O33" s="22">
        <v>60</v>
      </c>
      <c r="P33" s="25">
        <f t="shared" si="0"/>
        <v>0.54495912806539515</v>
      </c>
      <c r="Q33" s="25">
        <f t="shared" si="1"/>
        <v>0.4838709677419355</v>
      </c>
      <c r="R33" s="22">
        <f t="shared" si="2"/>
        <v>50.099999999999994</v>
      </c>
      <c r="S33" s="26">
        <f t="shared" si="9"/>
        <v>0.83499999999999985</v>
      </c>
      <c r="T33" s="27">
        <f t="shared" si="10"/>
        <v>0.40403225806451609</v>
      </c>
      <c r="U33" s="22"/>
      <c r="V33" s="22">
        <f t="shared" si="3"/>
        <v>110.1</v>
      </c>
      <c r="W33" s="22"/>
      <c r="X33" s="36">
        <v>13.9</v>
      </c>
      <c r="Y33" s="25">
        <f t="shared" si="4"/>
        <v>0.1120967741935484</v>
      </c>
    </row>
    <row r="34" spans="1:25" x14ac:dyDescent="0.2">
      <c r="A34" s="5">
        <v>29</v>
      </c>
      <c r="B34" s="22" t="s">
        <v>42</v>
      </c>
      <c r="C34" s="23">
        <v>675</v>
      </c>
      <c r="D34" s="24">
        <v>0.12</v>
      </c>
      <c r="E34" s="24">
        <v>0.26</v>
      </c>
      <c r="F34" s="22"/>
      <c r="G34" s="36">
        <v>24</v>
      </c>
      <c r="H34" s="25">
        <f t="shared" si="5"/>
        <v>0.19047619047619047</v>
      </c>
      <c r="I34" s="36">
        <f t="shared" si="6"/>
        <v>102</v>
      </c>
      <c r="J34" s="26">
        <f t="shared" si="7"/>
        <v>4.25</v>
      </c>
      <c r="K34" s="22"/>
      <c r="L34" s="36">
        <v>126</v>
      </c>
      <c r="M34" s="26">
        <f t="shared" si="8"/>
        <v>5.3571428571428568</v>
      </c>
      <c r="N34" s="22"/>
      <c r="O34" s="22">
        <v>71</v>
      </c>
      <c r="P34" s="25">
        <f t="shared" si="0"/>
        <v>0.62062937062937062</v>
      </c>
      <c r="Q34" s="25">
        <f t="shared" si="1"/>
        <v>0.56349206349206349</v>
      </c>
      <c r="R34" s="22">
        <f t="shared" si="2"/>
        <v>43.400000000000006</v>
      </c>
      <c r="S34" s="26">
        <f t="shared" si="9"/>
        <v>0.61126760563380289</v>
      </c>
      <c r="T34" s="27">
        <f t="shared" si="10"/>
        <v>0.3444444444444445</v>
      </c>
      <c r="U34" s="22"/>
      <c r="V34" s="22">
        <f t="shared" si="3"/>
        <v>114.4</v>
      </c>
      <c r="W34" s="22"/>
      <c r="X34" s="36">
        <v>11.6</v>
      </c>
      <c r="Y34" s="25">
        <f t="shared" si="4"/>
        <v>9.2063492063492056E-2</v>
      </c>
    </row>
    <row r="35" spans="1:25" x14ac:dyDescent="0.2">
      <c r="A35" s="5">
        <v>30</v>
      </c>
      <c r="B35" s="22" t="s">
        <v>58</v>
      </c>
      <c r="C35" s="23">
        <v>650</v>
      </c>
      <c r="D35" s="24">
        <v>0</v>
      </c>
      <c r="E35" s="24">
        <v>0.19</v>
      </c>
      <c r="F35" s="22"/>
      <c r="G35" s="36">
        <v>30</v>
      </c>
      <c r="H35" s="25">
        <f t="shared" si="5"/>
        <v>0.21126760563380281</v>
      </c>
      <c r="I35" s="36">
        <f t="shared" si="6"/>
        <v>112</v>
      </c>
      <c r="J35" s="26">
        <f t="shared" si="7"/>
        <v>3.7333333333333334</v>
      </c>
      <c r="K35" s="22"/>
      <c r="L35" s="36">
        <v>142</v>
      </c>
      <c r="M35" s="26">
        <f t="shared" si="8"/>
        <v>4.577464788732394</v>
      </c>
      <c r="N35" s="22"/>
      <c r="O35" s="22">
        <v>80</v>
      </c>
      <c r="P35" s="25">
        <f t="shared" si="0"/>
        <v>0.65412919051512675</v>
      </c>
      <c r="Q35" s="25">
        <f t="shared" si="1"/>
        <v>0.56338028169014087</v>
      </c>
      <c r="R35" s="22">
        <f t="shared" si="2"/>
        <v>42.3</v>
      </c>
      <c r="S35" s="26">
        <f t="shared" si="9"/>
        <v>0.52874999999999994</v>
      </c>
      <c r="T35" s="27">
        <f t="shared" si="10"/>
        <v>0.29788732394366196</v>
      </c>
      <c r="U35" s="22"/>
      <c r="V35" s="22">
        <f t="shared" si="3"/>
        <v>122.3</v>
      </c>
      <c r="W35" s="22"/>
      <c r="X35" s="36">
        <v>19.7</v>
      </c>
      <c r="Y35" s="25">
        <f t="shared" si="4"/>
        <v>0.13873239436619716</v>
      </c>
    </row>
    <row r="37" spans="1:25" ht="45" customHeight="1" x14ac:dyDescent="0.2">
      <c r="B37" s="11"/>
      <c r="C37" s="35" t="s">
        <v>5</v>
      </c>
      <c r="D37" s="12" t="s">
        <v>6</v>
      </c>
      <c r="E37" s="12" t="s">
        <v>7</v>
      </c>
      <c r="F37" s="12"/>
      <c r="G37" s="39" t="s">
        <v>8</v>
      </c>
      <c r="H37" s="12" t="s">
        <v>9</v>
      </c>
      <c r="I37" s="35" t="s">
        <v>46</v>
      </c>
      <c r="J37" s="12" t="s">
        <v>47</v>
      </c>
      <c r="K37" s="12"/>
      <c r="L37" s="39" t="s">
        <v>10</v>
      </c>
      <c r="M37" s="12" t="s">
        <v>11</v>
      </c>
      <c r="N37" s="12"/>
      <c r="O37" s="13" t="s">
        <v>12</v>
      </c>
      <c r="P37" s="12" t="s">
        <v>48</v>
      </c>
      <c r="Q37" s="14" t="s">
        <v>9</v>
      </c>
      <c r="R37" s="13" t="s">
        <v>45</v>
      </c>
      <c r="S37" s="15" t="s">
        <v>49</v>
      </c>
      <c r="T37" s="16" t="s">
        <v>9</v>
      </c>
      <c r="U37" s="22"/>
      <c r="V37" s="12" t="s">
        <v>44</v>
      </c>
      <c r="W37" s="17"/>
      <c r="X37" s="35" t="s">
        <v>13</v>
      </c>
      <c r="Y37" s="12" t="s">
        <v>14</v>
      </c>
    </row>
    <row r="38" spans="1:25" x14ac:dyDescent="0.2">
      <c r="B38" s="2" t="s">
        <v>50</v>
      </c>
      <c r="C38" s="36">
        <f>AVERAGE(C$6:C$35)</f>
        <v>1245.3333333333333</v>
      </c>
      <c r="D38" s="25">
        <f t="shared" ref="D38:Y38" si="11">AVERAGE(D$6:D$35)</f>
        <v>0.10899999999999997</v>
      </c>
      <c r="E38" s="25">
        <f t="shared" si="11"/>
        <v>0.13666666666666669</v>
      </c>
      <c r="F38" s="28"/>
      <c r="G38" s="36">
        <f t="shared" si="11"/>
        <v>46.56666666666667</v>
      </c>
      <c r="H38" s="25">
        <f t="shared" si="11"/>
        <v>0.25558062033559664</v>
      </c>
      <c r="I38" s="36">
        <f t="shared" si="11"/>
        <v>126.1</v>
      </c>
      <c r="J38" s="26">
        <f t="shared" si="11"/>
        <v>3.2969478978147042</v>
      </c>
      <c r="K38" s="28"/>
      <c r="L38" s="36">
        <f t="shared" si="11"/>
        <v>172.66666666666666</v>
      </c>
      <c r="M38" s="26">
        <f t="shared" si="11"/>
        <v>6.9227960970789146</v>
      </c>
      <c r="N38" s="28"/>
      <c r="O38" s="28">
        <f t="shared" si="11"/>
        <v>79.7</v>
      </c>
      <c r="P38" s="25">
        <f t="shared" si="11"/>
        <v>0.56491105964006072</v>
      </c>
      <c r="Q38" s="25">
        <f t="shared" si="11"/>
        <v>0.48016458379715649</v>
      </c>
      <c r="R38" s="28">
        <f t="shared" si="11"/>
        <v>63.029999999999994</v>
      </c>
      <c r="S38" s="26">
        <f t="shared" si="11"/>
        <v>0.78909120527707577</v>
      </c>
      <c r="T38" s="25">
        <f t="shared" si="11"/>
        <v>0.36594595461538704</v>
      </c>
      <c r="U38" s="28"/>
      <c r="V38" s="28">
        <f t="shared" si="11"/>
        <v>142.72999999999999</v>
      </c>
      <c r="W38" s="28"/>
      <c r="X38" s="36">
        <f t="shared" si="11"/>
        <v>29.93666666666666</v>
      </c>
      <c r="Y38" s="25">
        <f t="shared" si="11"/>
        <v>0.15388946158745637</v>
      </c>
    </row>
    <row r="39" spans="1:25" x14ac:dyDescent="0.2">
      <c r="B39" s="2" t="s">
        <v>51</v>
      </c>
      <c r="C39" s="36">
        <f>_xlfn.STDEV.P(C$6:C$35)</f>
        <v>618.07218204852279</v>
      </c>
      <c r="D39" s="25">
        <f>_xlfn.STDEV.P(D$6:D$35)</f>
        <v>0.10173003489628817</v>
      </c>
      <c r="E39" s="25">
        <f>_xlfn.STDEV.P(E$6:E$35)</f>
        <v>8.6999361428052341E-2</v>
      </c>
      <c r="F39" s="28"/>
      <c r="G39" s="36">
        <f>_xlfn.STDEV.P(G$6:G$35)</f>
        <v>25.067486688714705</v>
      </c>
      <c r="H39" s="25">
        <f>_xlfn.STDEV.P(H$6:H$35)</f>
        <v>7.5297281862068827E-2</v>
      </c>
      <c r="I39" s="36">
        <f>_xlfn.STDEV.P(I$6:I$35)</f>
        <v>23.334309503390067</v>
      </c>
      <c r="J39" s="26">
        <f>_xlfn.STDEV.P(J$6:J$35)</f>
        <v>1.3707781472101239</v>
      </c>
      <c r="K39" s="28"/>
      <c r="L39" s="36">
        <f>_xlfn.STDEV.P(L$6:L$35)</f>
        <v>45.323528351422752</v>
      </c>
      <c r="M39" s="26">
        <f>_xlfn.STDEV.P(M$6:M$35)</f>
        <v>1.8316994415601884</v>
      </c>
      <c r="N39" s="28"/>
      <c r="O39" s="28">
        <f t="shared" ref="O39:T39" si="12">_xlfn.STDEV.P(O$6:O$35)</f>
        <v>9.7027487514277801</v>
      </c>
      <c r="P39" s="25">
        <f t="shared" si="12"/>
        <v>5.541416393199073E-2</v>
      </c>
      <c r="Q39" s="25">
        <f t="shared" si="12"/>
        <v>8.5637277172190801E-2</v>
      </c>
      <c r="R39" s="28">
        <f t="shared" si="12"/>
        <v>18.930154956224385</v>
      </c>
      <c r="S39" s="26">
        <f t="shared" si="12"/>
        <v>0.19414928206379586</v>
      </c>
      <c r="T39" s="25">
        <f t="shared" si="12"/>
        <v>5.7298445879755772E-2</v>
      </c>
      <c r="U39" s="28"/>
      <c r="V39" s="28">
        <f>_xlfn.STDEV.P(V$6:V$35)</f>
        <v>25.160659106364356</v>
      </c>
      <c r="W39" s="28"/>
      <c r="X39" s="36">
        <f>_xlfn.STDEV.P(X$6:X$35)</f>
        <v>30.796336181796402</v>
      </c>
      <c r="Y39" s="25">
        <f>_xlfn.STDEV.P(Y$6:Y$35)</f>
        <v>0.10874045672604031</v>
      </c>
    </row>
    <row r="40" spans="1:25" x14ac:dyDescent="0.2">
      <c r="B40" s="2"/>
      <c r="C40" s="36"/>
      <c r="D40" s="22"/>
      <c r="E40" s="22"/>
      <c r="F40" s="22"/>
      <c r="G40" s="36"/>
      <c r="H40" s="22"/>
      <c r="I40" s="36"/>
      <c r="J40" s="22"/>
      <c r="K40" s="22"/>
      <c r="L40" s="36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36"/>
      <c r="Y40" s="22"/>
    </row>
    <row r="41" spans="1:25" x14ac:dyDescent="0.2">
      <c r="B41" s="2"/>
      <c r="C41" s="36"/>
      <c r="D41" s="22"/>
      <c r="E41" s="22"/>
      <c r="F41" s="22"/>
      <c r="G41" s="36"/>
      <c r="H41" s="22"/>
      <c r="I41" s="36"/>
      <c r="J41" s="22"/>
      <c r="K41" s="22"/>
      <c r="L41" s="36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36"/>
      <c r="Y41" s="22"/>
    </row>
    <row r="42" spans="1:25" x14ac:dyDescent="0.2">
      <c r="B42" s="2" t="s">
        <v>52</v>
      </c>
      <c r="C42" s="36">
        <f>MAX(C$6:C$35)</f>
        <v>3000</v>
      </c>
      <c r="D42" s="25">
        <f>MAX(D$6:D$35)</f>
        <v>0.46</v>
      </c>
      <c r="E42" s="25">
        <f>MAX(E$6:E$35)</f>
        <v>0.33</v>
      </c>
      <c r="F42" s="28"/>
      <c r="G42" s="36">
        <f>MAX(G$6:G$35)</f>
        <v>128</v>
      </c>
      <c r="H42" s="25">
        <f>MAX(H$6:H$35)</f>
        <v>0.41693811074918569</v>
      </c>
      <c r="I42" s="36">
        <f>MAX(I$6:I$35)</f>
        <v>206</v>
      </c>
      <c r="J42" s="26">
        <f>MAX(J$6:J$35)</f>
        <v>6.6842105263157894</v>
      </c>
      <c r="K42" s="28"/>
      <c r="L42" s="36">
        <f>MAX(L$6:L$35)</f>
        <v>307</v>
      </c>
      <c r="M42" s="26">
        <f>MAX(M$6:M$35)</f>
        <v>11.602209944751381</v>
      </c>
      <c r="N42" s="28"/>
      <c r="O42" s="28">
        <f t="shared" ref="O42:T42" si="13">MAX(O$6:O$35)</f>
        <v>99</v>
      </c>
      <c r="P42" s="25">
        <f t="shared" si="13"/>
        <v>0.65412919051512675</v>
      </c>
      <c r="Q42" s="25">
        <f t="shared" si="13"/>
        <v>0.6095890410958904</v>
      </c>
      <c r="R42" s="28">
        <f t="shared" si="13"/>
        <v>126.69999999999999</v>
      </c>
      <c r="S42" s="26">
        <f t="shared" si="13"/>
        <v>1.2797979797979797</v>
      </c>
      <c r="T42" s="25">
        <f t="shared" si="13"/>
        <v>0.57590909090909082</v>
      </c>
      <c r="U42" s="28"/>
      <c r="V42" s="28">
        <f>MAX(V$6:V$35)</f>
        <v>225.7</v>
      </c>
      <c r="W42" s="28"/>
      <c r="X42" s="36">
        <f>MAX(X$6:X$35)</f>
        <v>133.4</v>
      </c>
      <c r="Y42" s="25">
        <f>MAX(Y$6:Y$35)</f>
        <v>0.43881578947368421</v>
      </c>
    </row>
    <row r="43" spans="1:25" x14ac:dyDescent="0.2">
      <c r="B43" s="1" t="s">
        <v>53</v>
      </c>
      <c r="C43" s="36">
        <f>PERCENTILE(C$6:C$35,0.75)</f>
        <v>1475</v>
      </c>
      <c r="D43" s="25">
        <f>PERCENTILE(D$6:D$35,0.75)</f>
        <v>0.1575</v>
      </c>
      <c r="E43" s="25">
        <f>PERCENTILE(E$6:E$35,0.75)</f>
        <v>0.1875</v>
      </c>
      <c r="F43" s="28"/>
      <c r="G43" s="36">
        <f>PERCENTILE(G$6:G$35,0.75)</f>
        <v>59</v>
      </c>
      <c r="H43" s="25">
        <f>PERCENTILE(H$6:H$35,0.75)</f>
        <v>0.31419017156150042</v>
      </c>
      <c r="I43" s="36">
        <f>PERCENTILE(I$6:I$35,0.75)</f>
        <v>130.75</v>
      </c>
      <c r="J43" s="26">
        <f>PERCENTILE(J$6:J$35,0.75)</f>
        <v>4.1530172413793105</v>
      </c>
      <c r="K43" s="28"/>
      <c r="L43" s="36">
        <f>PERCENTILE(L$6:L$35,0.75)</f>
        <v>180.75</v>
      </c>
      <c r="M43" s="26">
        <f>PERCENTILE(M$6:M$35,0.75)</f>
        <v>7.6010101010101012</v>
      </c>
      <c r="N43" s="28"/>
      <c r="O43" s="28">
        <f t="shared" ref="O43:T43" si="14">PERCENTILE(O$6:O$35,0.75)</f>
        <v>87</v>
      </c>
      <c r="P43" s="25">
        <f t="shared" si="14"/>
        <v>0.60826566351366973</v>
      </c>
      <c r="Q43" s="25">
        <f t="shared" si="14"/>
        <v>0.54732327713694173</v>
      </c>
      <c r="R43" s="28">
        <f t="shared" si="14"/>
        <v>67.75</v>
      </c>
      <c r="S43" s="26">
        <f t="shared" si="14"/>
        <v>0.84150862068965515</v>
      </c>
      <c r="T43" s="25">
        <f t="shared" si="14"/>
        <v>0.3872278911564625</v>
      </c>
      <c r="U43" s="28"/>
      <c r="V43" s="28">
        <f>PERCENTILE(V$6:V$35,0.75)</f>
        <v>154.77500000000001</v>
      </c>
      <c r="W43" s="28"/>
      <c r="X43" s="36">
        <f>PERCENTILE(X$6:X$35,0.75)</f>
        <v>30.799999999999997</v>
      </c>
      <c r="Y43" s="25">
        <f>PERCENTILE(Y$6:Y$35,0.75)</f>
        <v>0.18823140900195695</v>
      </c>
    </row>
    <row r="44" spans="1:25" x14ac:dyDescent="0.2">
      <c r="B44" s="2" t="s">
        <v>54</v>
      </c>
      <c r="C44" s="37">
        <v>1450</v>
      </c>
      <c r="D44" s="30">
        <v>0.155</v>
      </c>
      <c r="E44" s="30">
        <v>0.185</v>
      </c>
      <c r="F44" s="29"/>
      <c r="G44" s="37">
        <v>59</v>
      </c>
      <c r="H44" s="30">
        <v>0.31419999999999998</v>
      </c>
      <c r="I44" s="37">
        <v>131</v>
      </c>
      <c r="J44" s="31">
        <v>4.1500000000000004</v>
      </c>
      <c r="K44" s="29"/>
      <c r="L44" s="37">
        <v>181</v>
      </c>
      <c r="M44" s="31">
        <v>7.6</v>
      </c>
      <c r="N44" s="29"/>
      <c r="O44" s="29">
        <v>87</v>
      </c>
      <c r="P44" s="30">
        <v>0.60829999999999995</v>
      </c>
      <c r="Q44" s="30">
        <v>0.54730000000000001</v>
      </c>
      <c r="R44" s="29">
        <v>68</v>
      </c>
      <c r="S44" s="31">
        <v>0.84</v>
      </c>
      <c r="T44" s="30">
        <v>0.38719999999999999</v>
      </c>
      <c r="U44" s="29"/>
      <c r="V44" s="29">
        <v>155</v>
      </c>
      <c r="W44" s="29"/>
      <c r="X44" s="37">
        <v>31</v>
      </c>
      <c r="Y44" s="30">
        <v>0.18820000000000001</v>
      </c>
    </row>
    <row r="45" spans="1:25" x14ac:dyDescent="0.2">
      <c r="B45" s="1" t="s">
        <v>55</v>
      </c>
      <c r="C45" s="36">
        <f>PERCENTILE(C$6:C$35,0.25)</f>
        <v>842.5</v>
      </c>
      <c r="D45" s="25">
        <f>PERCENTILE(D$6:D$35,0.25)</f>
        <v>0.03</v>
      </c>
      <c r="E45" s="25">
        <f>PERCENTILE(E$6:E$35,0.25)</f>
        <v>7.2500000000000009E-2</v>
      </c>
      <c r="F45" s="28"/>
      <c r="G45" s="36">
        <f>PERCENTILE(G$6:G$35,0.25)</f>
        <v>27.5</v>
      </c>
      <c r="H45" s="25">
        <f>PERCENTILE(H$6:H$35,0.25)</f>
        <v>0.1942755825734549</v>
      </c>
      <c r="I45" s="36">
        <f>PERCENTILE(I$6:I$35,0.25)</f>
        <v>112</v>
      </c>
      <c r="J45" s="26">
        <f>PERCENTILE(J$6:J$35,0.25)</f>
        <v>2.1830357142857144</v>
      </c>
      <c r="K45" s="28"/>
      <c r="L45" s="36">
        <f>PERCENTILE(L$6:L$35,0.25)</f>
        <v>142.25</v>
      </c>
      <c r="M45" s="26">
        <f>PERCENTILE(M$6:M$35,0.25)</f>
        <v>5.7718365164810859</v>
      </c>
      <c r="N45" s="28"/>
      <c r="O45" s="28">
        <f t="shared" ref="O45:T45" si="15">PERCENTILE(O$6:O$35,0.25)</f>
        <v>71.75</v>
      </c>
      <c r="P45" s="25">
        <f t="shared" si="15"/>
        <v>0.54303529323829391</v>
      </c>
      <c r="Q45" s="25">
        <f t="shared" si="15"/>
        <v>0.45137434554973821</v>
      </c>
      <c r="R45" s="28">
        <f t="shared" si="15"/>
        <v>51.75</v>
      </c>
      <c r="S45" s="26">
        <f t="shared" si="15"/>
        <v>0.64437361419068739</v>
      </c>
      <c r="T45" s="25">
        <f t="shared" si="15"/>
        <v>0.32308615630834886</v>
      </c>
      <c r="U45" s="28"/>
      <c r="V45" s="28">
        <f>PERCENTILE(V$6:V$35,0.25)</f>
        <v>125.425</v>
      </c>
      <c r="W45" s="28"/>
      <c r="X45" s="36">
        <f>PERCENTILE(X$6:X$35,0.25)</f>
        <v>12.175000000000001</v>
      </c>
      <c r="Y45" s="25">
        <f>PERCENTILE(Y$6:Y$35,0.25)</f>
        <v>9.490378343118068E-2</v>
      </c>
    </row>
    <row r="46" spans="1:25" x14ac:dyDescent="0.2">
      <c r="B46" s="2" t="s">
        <v>56</v>
      </c>
      <c r="C46" s="36">
        <f>MIN(C$6:C$35)</f>
        <v>650</v>
      </c>
      <c r="D46" s="25">
        <f>MIN(D$6:D$35)</f>
        <v>0</v>
      </c>
      <c r="E46" s="25">
        <f>MIN(E$6:E$35)</f>
        <v>0</v>
      </c>
      <c r="F46" s="28"/>
      <c r="G46" s="36">
        <f>MIN(G$6:G$35)</f>
        <v>19</v>
      </c>
      <c r="H46" s="25">
        <f>MIN(H$6:H$35)</f>
        <v>0.13013698630136986</v>
      </c>
      <c r="I46" s="36">
        <f>MIN(I$6:I$35)</f>
        <v>102</v>
      </c>
      <c r="J46" s="26">
        <f>MIN(J$6:J$35)</f>
        <v>1.3984375</v>
      </c>
      <c r="K46" s="28"/>
      <c r="L46" s="36">
        <f>MIN(L$6:L$35)</f>
        <v>124</v>
      </c>
      <c r="M46" s="26">
        <f>MIN(M$6:M$35)</f>
        <v>4.577464788732394</v>
      </c>
      <c r="N46" s="28"/>
      <c r="O46" s="28">
        <f t="shared" ref="O46:T46" si="16">MIN(O$6:O$35)</f>
        <v>60</v>
      </c>
      <c r="P46" s="25">
        <f t="shared" si="16"/>
        <v>0.43863535666814357</v>
      </c>
      <c r="Q46" s="25">
        <f t="shared" si="16"/>
        <v>0.25</v>
      </c>
      <c r="R46" s="28">
        <f t="shared" si="16"/>
        <v>41.599999999999994</v>
      </c>
      <c r="S46" s="26">
        <f t="shared" si="16"/>
        <v>0.52874999999999994</v>
      </c>
      <c r="T46" s="25">
        <f t="shared" si="16"/>
        <v>0.29090909090909089</v>
      </c>
      <c r="U46" s="28"/>
      <c r="V46" s="28">
        <f>MIN(V$6:V$35)</f>
        <v>107.6</v>
      </c>
      <c r="W46" s="28"/>
      <c r="X46" s="36">
        <f>MIN(X$6:X$35)</f>
        <v>-5.7</v>
      </c>
      <c r="Y46" s="25">
        <f>MIN(Y$6:Y$35)</f>
        <v>-2.5909090909090909E-2</v>
      </c>
    </row>
  </sheetData>
  <mergeCells count="2">
    <mergeCell ref="G4:M4"/>
    <mergeCell ref="O4:V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Bernier</dc:creator>
  <cp:lastModifiedBy>George</cp:lastModifiedBy>
  <dcterms:created xsi:type="dcterms:W3CDTF">2016-09-26T03:05:30Z</dcterms:created>
  <dcterms:modified xsi:type="dcterms:W3CDTF">2016-10-17T13:29:09Z</dcterms:modified>
</cp:coreProperties>
</file>